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668"/>
  <workbookPr defaultThemeVersion="166925"/>
  <mc:AlternateContent xmlns:mc="http://schemas.openxmlformats.org/markup-compatibility/2006">
    <mc:Choice Requires="x15">
      <x15ac:absPath xmlns:x15ac="http://schemas.microsoft.com/office/spreadsheetml/2010/11/ac" url="C:\Users\kelly.serrano\Downloads\"/>
    </mc:Choice>
  </mc:AlternateContent>
  <bookViews>
    <workbookView xWindow="0" yWindow="0" windowWidth="23730" windowHeight="12180"/>
  </bookViews>
  <sheets>
    <sheet name="OCDI" sheetId="1" r:id="rId1"/>
  </sheets>
  <definedNames>
    <definedName name="_xlnm.Print_Area" localSheetId="0">OCDI!$A$1:$H$69</definedName>
    <definedName name="_xlnm.Print_Titles" localSheetId="0">OCDI!$1:$13</definedName>
  </definedName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9" i="1" l="1"/>
  <c r="J40" i="1"/>
  <c r="K40" i="1" s="1"/>
  <c r="G41" i="1"/>
  <c r="H41" i="1" s="1"/>
  <c r="G37" i="1"/>
  <c r="H37" i="1" s="1"/>
  <c r="G33" i="1"/>
  <c r="H33" i="1" s="1"/>
  <c r="G22" i="1"/>
  <c r="H22" i="1"/>
  <c r="G42" i="1" l="1"/>
  <c r="H42" i="1" s="1"/>
  <c r="H43" i="1" s="1"/>
</calcChain>
</file>

<file path=xl/sharedStrings.xml><?xml version="1.0" encoding="utf-8"?>
<sst xmlns="http://schemas.openxmlformats.org/spreadsheetml/2006/main" count="73" uniqueCount="67">
  <si>
    <t>CONSEJO ASESOR DEL GOBIERNO NACIONAL EN MATERIA DE CONTROL INTERNO DE LAS ENTIDADES DEL ORDEN NACIONAL Y TERRITORIAL</t>
  </si>
  <si>
    <t>FORMATO</t>
  </si>
  <si>
    <t>EVALUACIÓN DE GESTIÓN POR DEPENDENCIAS</t>
  </si>
  <si>
    <t>OFICINA DE CONTROL INTERNO</t>
  </si>
  <si>
    <t>(Circular No. 04. del 27 de septiembre de 2005)</t>
  </si>
  <si>
    <r>
      <t xml:space="preserve">1. ENTIDAD:  </t>
    </r>
    <r>
      <rPr>
        <sz val="10"/>
        <color theme="1"/>
        <rFont val="Arial"/>
        <family val="2"/>
      </rPr>
      <t>Instituto Distrital Recreación y Deporte "IDRD"</t>
    </r>
  </si>
  <si>
    <t>5. COMPROMISOS ASOCIADOS AL CUMPLIMIENTO DEL OBJETIVO INSTITUCIONAL</t>
  </si>
  <si>
    <t>5. MEDICION DE RESULTADOS</t>
  </si>
  <si>
    <t>5.1.
INDICADOR</t>
  </si>
  <si>
    <t>5.3. ANALISIS DE RESULTADOS</t>
  </si>
  <si>
    <t>Hacer 2 sesiones al mes</t>
  </si>
  <si>
    <t>Mapa de riesgos</t>
  </si>
  <si>
    <t>Indicador Atención Entes de Control Externo</t>
  </si>
  <si>
    <t>9. FIRMA:</t>
  </si>
  <si>
    <r>
      <t>3. OBJETIVOS INSTITUCIONALES RELACIONADOS CON LA DEPENDENCIA:</t>
    </r>
    <r>
      <rPr>
        <sz val="10"/>
        <color theme="1"/>
        <rFont val="Arial"/>
        <family val="2"/>
      </rPr>
      <t xml:space="preserve"> </t>
    </r>
    <r>
      <rPr>
        <sz val="10"/>
        <rFont val="Arial"/>
        <family val="2"/>
      </rPr>
      <t xml:space="preserve">Adelantar procesos disciplinarios. </t>
    </r>
  </si>
  <si>
    <r>
      <t xml:space="preserve">4. PROYECTO DE INVERSIÓN: </t>
    </r>
    <r>
      <rPr>
        <sz val="10"/>
        <color theme="1"/>
        <rFont val="Arial"/>
        <family val="2"/>
      </rPr>
      <t>No es responsable de proyecto de inversión</t>
    </r>
  </si>
  <si>
    <t>5.2. 
RESULTADO  (%)</t>
  </si>
  <si>
    <t xml:space="preserve">5. PLAN OPERATIVO </t>
  </si>
  <si>
    <t>A. CALIFICACION PLAN OPERATIVO</t>
  </si>
  <si>
    <t>5. SISTEMA DE CONTROL INTERNO</t>
  </si>
  <si>
    <t>Planes de mejoramiento Externo 0%</t>
  </si>
  <si>
    <t>DESCRIPCIÓN</t>
  </si>
  <si>
    <t>INDICADOR</t>
  </si>
  <si>
    <t>RESULTADO  (%)</t>
  </si>
  <si>
    <t>ANALISIS DE RESULTADOS</t>
  </si>
  <si>
    <t>Calificación Mapa de Riesgos</t>
  </si>
  <si>
    <t>Indicadores de Gestión de calidad</t>
  </si>
  <si>
    <t>Calificación Indicadores de Gestión</t>
  </si>
  <si>
    <t>INDICADOR (% DE CUMPLIMIENTO)</t>
  </si>
  <si>
    <t>ANALISIS DE RESULTADO</t>
  </si>
  <si>
    <t>Calificación Indicador Atención Entes de Control Externo</t>
  </si>
  <si>
    <t>B. CALIFICACION SISTEMA DE CONTROL INTERNO</t>
  </si>
  <si>
    <t>CALIFICACION TOTAL VIGENCIA 2017 (A + B)</t>
  </si>
  <si>
    <r>
      <t xml:space="preserve">2. DEPENDENCIA A EVALUAR: Oficina de </t>
    </r>
    <r>
      <rPr>
        <sz val="10"/>
        <color theme="1"/>
        <rFont val="Arial"/>
        <family val="2"/>
      </rPr>
      <t>Control Disciplinario Interno</t>
    </r>
  </si>
  <si>
    <t xml:space="preserve">N° de sesiones realizadas </t>
  </si>
  <si>
    <t>Actualizar en el Sistema de Información Disciplinaria 310 expedientes</t>
  </si>
  <si>
    <t>N° de expedientes actualizados en el Sistema de Información Disciplinaria / N° de expedientes correspondientes al año 2016 * 100</t>
  </si>
  <si>
    <t>expedir 100 decisiones de fondo dentro de los procesos disciplinarios iniciados en 2015, 2016 y 2017.</t>
  </si>
  <si>
    <t>N° de expedientes evaluados y con decisiones de fondo/ N° de expedientes de los años 2015, 2016 y 2017.</t>
  </si>
  <si>
    <t xml:space="preserve">De conformidad con la información reportada por el área, se observó que si bien para los tres primeros trimestres se ejecutó la meta programada, para el cuarto trimestre no se reportó que se hubiera ejecutado las actividades previstas para dicho periodo. por lo cual de la meta de 100 decisiones que programa dentro del plan operativo,  </t>
  </si>
  <si>
    <t>Porcentaje de quejas disciplinarias no tramitadas</t>
  </si>
  <si>
    <t>(No. de quejas disciplinarias no tramitadas/Total de quejas disciplinarias recibidas)*100</t>
  </si>
  <si>
    <t>La frecuencia del indicador es trimestral. De acuerdo con los datos que se reportaron en el sistema de información ISOLUCION, se observó el cumplimiento de la meta propuesta para los trimestres reportados. No se anexo soportes que evidencien el cumplimiento. (En el primer trimestre se tramitaron 18 quejas; en el segundo trimestre se tramitaron 31 quejas, en el tercer trimestre se tramitaron 27 quejas; en el cuarto trimestre se tramitaron 21 quejas) la gestión realizada permite llegar a la conclusión que el riesgo no se materializó para la vigencia correspondiente al 2018.</t>
  </si>
  <si>
    <t>Nulidades en procesos disciplinarios</t>
  </si>
  <si>
    <t>No. de nulidades decretadas/Total de procesos disciplinarios activos)*100</t>
  </si>
  <si>
    <t>La frecuencia del indicador es trimestral. De acuerdo con los datos que se reportaron en el sistema de información ISOLUCION, se observó el incumplimiento de la meta propuesta para los dos de los cuatro trimestres reportados. No se anexo evidencia que de cuenta de la información reportada. (En el primer trimestre no se tramitó ninguna nulidad; en el segundo trimestre se decretaron 2 nulidades, en el tercer trimestre se tramitó una queja; en el cuarto trimestre  no se tramitaron nulidades) la gestión realizada permite llegar a la conclusión que el riesgo se materializó en tres ocasiones, dentro de dos trimestres de vigencia correspondiente al 2018.</t>
  </si>
  <si>
    <t>Vencimiento de términos en procesos disciplinarios</t>
  </si>
  <si>
    <t>(No. de procesos disciplinarios con vencimiento de términos/Total de procesos disciplinarios en el período a evaluar)*100</t>
  </si>
  <si>
    <t>La frecuencia del indicador es trimestral. De acuerdo con los datos que se reportaron en el sistema de información ISOLUCION, se observó el incumplimiento de la meta propuesta para los dos de los cuatro trimestres reportados. No se anexo evidencia que de cuenta de la información reportada. (En el primer trimestre se vencieron los términos en 5 procesos disciplinarios; en el segundo trimestre no se reportó procesos disciplinarios con los términos vencidos, en el tercer trimestre no se reportó procesos disciplinarios con los términos vencidos; en el cuarto trimestre  se vencieron los términos en 2 procesos disciplinarios) la gestión realizada permite llegar a la conclusión que el riesgo se materializó en siete ocasiones, dentro de dos trimestres de vigencia correspondiente al 2018.</t>
  </si>
  <si>
    <t>Porcentaje de expedientes extraviados</t>
  </si>
  <si>
    <t>(No. de expedientes extraviados/Total de expedientes activos)*100</t>
  </si>
  <si>
    <t xml:space="preserve">La frecuencia del indicador es semestral. De conformidad con los datos reportados en el sistema de información ISOLUCION, se observó el cumplimiento de la meta propuesta para los semestres reportados. No se anexo soportes que evidencien el cumplimiento. En las dos mediciones realizadas para el periodo 2018, no se reportó que el se hubiera extraviado algún expediente, lo que implica que el riesgo no se materializó para la vigencia correspondiente al 2018.   </t>
  </si>
  <si>
    <t>Eficacia en la Decisión de Fondo de los Procesos Disciplinarios año 2018</t>
  </si>
  <si>
    <t>No. de procesos disciplinarios de 2018 con decisión/ No. de procesos disciplinarios de 2018 radicados ) x 100</t>
  </si>
  <si>
    <r>
      <t xml:space="preserve">8. FECHA: </t>
    </r>
    <r>
      <rPr>
        <sz val="10"/>
        <color theme="1"/>
        <rFont val="Arial"/>
        <family val="2"/>
      </rPr>
      <t>31 de enero de 2019</t>
    </r>
  </si>
  <si>
    <t>Durante 2018 esta dependencia no fue vinculada para ejecutar acciones del plan de mejoramiento externo; razón por la cual, el porcentaje asignado a este ítem se redistribuyó en los demás aspectos evaluados.</t>
  </si>
  <si>
    <t>Durante 2018  no se formularon planes de acción, razón por la cual no se pondera este ítem en la evaluación.</t>
  </si>
  <si>
    <t>Planes de Mejoramiento Interno 0%</t>
  </si>
  <si>
    <t>Auditorias, Evaluaciones y Seguimientos 62,6%</t>
  </si>
  <si>
    <r>
      <t xml:space="preserve">6. EVALUACION DE LA OFICINA DE CONTROL INTERNO A LOS COMPROMISOS DE LA DEPENDENCIA:
</t>
    </r>
    <r>
      <rPr>
        <sz val="10"/>
        <color theme="1"/>
        <rFont val="Arial"/>
        <family val="2"/>
      </rPr>
      <t xml:space="preserve">Teniendo en cuenta los resultados anteriores, la Oficina de Control Interno concluye que la Oficina de Control Disciplinario Interna, efectuó una gestión </t>
    </r>
    <r>
      <rPr>
        <b/>
        <sz val="10"/>
        <color theme="1"/>
        <rFont val="Arial"/>
        <family val="2"/>
      </rPr>
      <t>DESTACADA</t>
    </r>
    <r>
      <rPr>
        <sz val="10"/>
        <color theme="1"/>
        <rFont val="Arial"/>
        <family val="2"/>
      </rPr>
      <t xml:space="preserve"> para lo trascurrido en la vigencia del año 2018. Lo anterior atendiendo a los resultados obtenidos, con ocasión de la materialización del riesgo respecto a la presentación de nulidades, y por el incumpliendo en el indicador de calidad respecto al cuarto trimestre de la vigencia 2018.
En relación con la distribución de funcionarios de carrera administrativa, se logró establecer que esta dependencia conto con dos empleados con incidencia directa en la gestión para la vigencia del año 2018.  </t>
    </r>
  </si>
  <si>
    <r>
      <t>7. RECOMENDACIONES DE MEJORAMIENTO DE LA OFICINA DE CONTROL INTERNO:</t>
    </r>
    <r>
      <rPr>
        <sz val="10"/>
        <color theme="1"/>
        <rFont val="Arial"/>
        <family val="2"/>
      </rPr>
      <t xml:space="preserve">
♦Efectuar un monitoreo periódico al plan operativo de la Oficina, con el objetivo de generar alertas sobre su nivel cumplimiento, que permite tomar acciones tempranas respecto del cumplimiento de las metas propuestas, así mismo verificar las causas que ocasionaron que el cuarto trimestre de 2018, se hubiera bajado los niveles en el cumplimento de las metas del plan operativo. 
♦ En cuanto al indicador de gestión de calidad, se sugiere a partir de los resultados de su medición, evaluar las circunstancias que impidieron alcanzar la meta propuesta, teniendo en cuenta como criterio de análisis, entre otros, la suficiencia de la capacidad operativa para atender la cantidad de procesos que recibe esta área.</t>
    </r>
  </si>
  <si>
    <t>De conformidad con la información reportada por el área, se observó que si bien para los tres primeros trimestres se ejecutó la meta programada, para el cuarto trimestre no se reportó que se hubiera ejecutado las actividades previstas para dicho periodo. efectuándose 18 sesiones de las 24 programadas, las evidencias, se encuentran en la  carpeta de actas 2018 del la Oficina de Control Disciplinario Interno</t>
  </si>
  <si>
    <t>De conformidad con la información reportada por el área, se observó que si bien para los tres primeros trimestres se ejecutó la meta programada, para el cuarto trimestre no se reportó que se hubiera ejecutado las actividades previstas para dicho periodo. de lo cual de las 310 actualizaciones que se realizaron a los expedientes, solo se efectuaron 240 actualizaciones quedando 70 expedientes del año 2016, sin actualizarse.</t>
  </si>
  <si>
    <t>De acuerdo con la información disponible en Isolucion,(25/01/2019) se encontró que solamente hay información reportada (sin anexo) para el primer semestre de 2018 cumpliéndose la meta para este periodo, no obstante para el segundo semestre de 2018, no se reportó ninguna información al respecto del cumplimiento del indicador para el periodo indicado.</t>
  </si>
  <si>
    <t>De La totalidad de los 100 requerimientos recibidos, 99 fueron respondidos oportunamente, uno se contesto de manera extemporánea.</t>
  </si>
  <si>
    <t>Durante 2018 no se realizó evaluación en el marco de la auditoria del Sistema Integrado de Gestión.
De otra parte, se realizaron los seguimientos trimestrales a los instrumentos de gestión, para lo cual esta dependencia suministró oportunamente la información y brindó el apoyo necesario para el ejercicio de evaluación independiente a cargo de la OCI.</t>
  </si>
  <si>
    <r>
      <rPr>
        <b/>
        <sz val="10"/>
        <rFont val="Arial"/>
        <family val="2"/>
      </rPr>
      <t xml:space="preserve">
ROSALBA GUZMAN GUZMAN</t>
    </r>
    <r>
      <rPr>
        <sz val="10"/>
        <rFont val="Arial"/>
        <family val="2"/>
      </rPr>
      <t xml:space="preserve">
Jefe Oficina de Control Interno
Este documento (para efecto de publicación) es una copia del original, el cual reposa en la Oficina de Control Interno y obra con las firmas correspondientes; puede ser solicitado en la Oficina de Control Interno del IDRD. 
ORFEO – Rad 053483 del 31/01/2019.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</si>
</sst>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00%"/>
  </numFmts>
  <fonts count="16" x14ac:knownFonts="1">
    <font>
      <sz val="11"/>
      <color theme="1"/>
      <name val="Calibri"/>
      <family val="2"/>
      <scheme val="minor"/>
    </font>
    <font>
      <b/>
      <sz val="10"/>
      <color theme="1"/>
      <name val="Arial"/>
      <family val="2"/>
    </font>
    <font>
      <sz val="10"/>
      <color theme="1"/>
      <name val="Arial"/>
      <family val="2"/>
    </font>
    <font>
      <b/>
      <u/>
      <sz val="10"/>
      <color theme="1"/>
      <name val="Arial"/>
      <family val="2"/>
    </font>
    <font>
      <sz val="11"/>
      <color theme="1"/>
      <name val="Calibri"/>
      <family val="2"/>
      <scheme val="minor"/>
    </font>
    <font>
      <sz val="10"/>
      <name val="Arial"/>
      <family val="2"/>
    </font>
    <font>
      <b/>
      <sz val="9"/>
      <color theme="1"/>
      <name val="Arial"/>
      <family val="2"/>
    </font>
    <font>
      <b/>
      <sz val="12"/>
      <color theme="1"/>
      <name val="Arial"/>
      <family val="2"/>
    </font>
    <font>
      <b/>
      <sz val="10"/>
      <color theme="9" tint="0.59999389629810485"/>
      <name val="Arial"/>
      <family val="2"/>
    </font>
    <font>
      <sz val="10"/>
      <color theme="0"/>
      <name val="Arial"/>
      <family val="2"/>
    </font>
    <font>
      <sz val="9"/>
      <color theme="1"/>
      <name val="Arial"/>
      <family val="2"/>
    </font>
    <font>
      <sz val="10"/>
      <color theme="4" tint="0.39997558519241921"/>
      <name val="Arial"/>
      <family val="2"/>
    </font>
    <font>
      <sz val="10"/>
      <color rgb="FF000000"/>
      <name val="Arial"/>
      <family val="2"/>
    </font>
    <font>
      <sz val="10"/>
      <name val="Arial"/>
      <family val="2"/>
      <charset val="1"/>
    </font>
    <font>
      <b/>
      <sz val="15"/>
      <color theme="1"/>
      <name val="Arial"/>
      <family val="2"/>
    </font>
    <font>
      <b/>
      <sz val="10"/>
      <name val="Arial"/>
      <family val="2"/>
    </font>
  </fonts>
  <fills count="6">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4"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9" fontId="4" fillId="0" borderId="0" applyFont="0" applyFill="0" applyBorder="0" applyAlignment="0" applyProtection="0"/>
    <xf numFmtId="43" fontId="4" fillId="0" borderId="0" applyFont="0" applyFill="0" applyBorder="0" applyAlignment="0" applyProtection="0"/>
  </cellStyleXfs>
  <cellXfs count="81">
    <xf numFmtId="0" fontId="0" fillId="0" borderId="0" xfId="0"/>
    <xf numFmtId="0" fontId="2" fillId="0" borderId="0" xfId="0" applyFont="1" applyAlignment="1">
      <alignment vertical="center"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10" fontId="8" fillId="4" borderId="4" xfId="1" applyNumberFormat="1" applyFont="1" applyFill="1" applyBorder="1" applyAlignment="1">
      <alignment vertical="center" wrapText="1"/>
    </xf>
    <xf numFmtId="9" fontId="9" fillId="0" borderId="3" xfId="0" applyNumberFormat="1" applyFont="1" applyFill="1" applyBorder="1" applyAlignment="1">
      <alignment vertical="center" wrapText="1"/>
    </xf>
    <xf numFmtId="9" fontId="2" fillId="0" borderId="4" xfId="0" applyNumberFormat="1" applyFont="1" applyFill="1" applyBorder="1" applyAlignment="1">
      <alignment vertical="center" wrapText="1"/>
    </xf>
    <xf numFmtId="9" fontId="11" fillId="5" borderId="4" xfId="0" applyNumberFormat="1" applyFont="1" applyFill="1" applyBorder="1" applyAlignment="1">
      <alignment vertical="center" wrapText="1"/>
    </xf>
    <xf numFmtId="9" fontId="2" fillId="5" borderId="1" xfId="1" applyNumberFormat="1" applyFont="1" applyFill="1" applyBorder="1" applyAlignment="1">
      <alignment vertical="center" wrapText="1"/>
    </xf>
    <xf numFmtId="164" fontId="8" fillId="4" borderId="4" xfId="0" applyNumberFormat="1" applyFont="1" applyFill="1" applyBorder="1" applyAlignment="1">
      <alignment horizontal="right" vertical="center" wrapText="1"/>
    </xf>
    <xf numFmtId="0" fontId="2" fillId="0" borderId="0" xfId="0" applyFont="1" applyFill="1" applyAlignment="1">
      <alignment vertical="center" wrapText="1"/>
    </xf>
    <xf numFmtId="164" fontId="2" fillId="0" borderId="0" xfId="0" applyNumberFormat="1" applyFont="1" applyFill="1" applyAlignment="1">
      <alignment vertical="center" wrapText="1"/>
    </xf>
    <xf numFmtId="164" fontId="2" fillId="0" borderId="0" xfId="1" applyNumberFormat="1" applyFont="1" applyFill="1" applyAlignment="1">
      <alignment vertical="center" wrapText="1"/>
    </xf>
    <xf numFmtId="10" fontId="2" fillId="0" borderId="0" xfId="1" applyNumberFormat="1" applyFont="1" applyFill="1" applyAlignment="1">
      <alignment vertical="center" wrapText="1"/>
    </xf>
    <xf numFmtId="165" fontId="2" fillId="0" borderId="0" xfId="1" applyNumberFormat="1" applyFont="1" applyFill="1" applyAlignment="1">
      <alignment vertical="center" wrapText="1"/>
    </xf>
    <xf numFmtId="9" fontId="2" fillId="0" borderId="0" xfId="0" applyNumberFormat="1" applyFont="1" applyFill="1" applyAlignment="1">
      <alignment vertical="center" wrapText="1"/>
    </xf>
    <xf numFmtId="164" fontId="1" fillId="0" borderId="0" xfId="1" applyNumberFormat="1" applyFont="1" applyFill="1" applyAlignment="1">
      <alignment horizontal="center" vertical="center" wrapText="1"/>
    </xf>
    <xf numFmtId="43" fontId="2" fillId="0" borderId="0" xfId="2" applyFont="1" applyFill="1" applyAlignment="1">
      <alignment vertical="center" wrapText="1"/>
    </xf>
    <xf numFmtId="9"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9" fontId="7" fillId="4" borderId="1" xfId="1" applyNumberFormat="1" applyFont="1" applyFill="1" applyBorder="1" applyAlignment="1">
      <alignment vertical="center" wrapText="1"/>
    </xf>
    <xf numFmtId="0" fontId="1" fillId="2" borderId="1" xfId="0" applyFont="1" applyFill="1" applyBorder="1" applyAlignment="1">
      <alignment vertical="center" wrapText="1"/>
    </xf>
    <xf numFmtId="9" fontId="1" fillId="0" borderId="4" xfId="0" applyNumberFormat="1" applyFont="1" applyFill="1" applyBorder="1" applyAlignment="1">
      <alignment vertical="center" wrapText="1"/>
    </xf>
    <xf numFmtId="9" fontId="1" fillId="0" borderId="1" xfId="0" applyNumberFormat="1" applyFont="1" applyFill="1" applyBorder="1" applyAlignment="1">
      <alignment vertical="center" wrapText="1"/>
    </xf>
    <xf numFmtId="0" fontId="12" fillId="0" borderId="1" xfId="0" applyFont="1" applyBorder="1" applyAlignment="1">
      <alignment horizontal="center" vertical="center" wrapText="1"/>
    </xf>
    <xf numFmtId="9" fontId="2" fillId="2" borderId="1" xfId="1" applyNumberFormat="1" applyFont="1" applyFill="1" applyBorder="1" applyAlignment="1">
      <alignment horizontal="center" vertical="center" wrapText="1"/>
    </xf>
    <xf numFmtId="9" fontId="5" fillId="2" borderId="1" xfId="1" applyNumberFormat="1" applyFont="1" applyFill="1" applyBorder="1" applyAlignment="1">
      <alignment horizontal="center" vertical="center" wrapText="1"/>
    </xf>
    <xf numFmtId="0" fontId="13" fillId="2" borderId="5" xfId="0" applyFont="1" applyFill="1" applyBorder="1" applyAlignment="1" applyProtection="1">
      <alignment horizontal="center" vertical="center" wrapText="1"/>
    </xf>
    <xf numFmtId="164" fontId="11" fillId="5" borderId="4" xfId="0" applyNumberFormat="1" applyFont="1" applyFill="1" applyBorder="1" applyAlignment="1">
      <alignment vertical="center" wrapText="1"/>
    </xf>
    <xf numFmtId="0" fontId="5" fillId="2" borderId="1" xfId="0" applyFont="1" applyFill="1" applyBorder="1" applyAlignment="1">
      <alignment horizontal="center" vertical="center" wrapText="1"/>
    </xf>
    <xf numFmtId="9" fontId="7" fillId="4" borderId="1" xfId="0" applyNumberFormat="1" applyFont="1" applyFill="1" applyBorder="1" applyAlignment="1">
      <alignment horizontal="right" vertical="center" wrapText="1"/>
    </xf>
    <xf numFmtId="164" fontId="14" fillId="3" borderId="1" xfId="0" applyNumberFormat="1" applyFont="1" applyFill="1" applyBorder="1" applyAlignment="1">
      <alignment horizontal="right" vertical="center" wrapText="1"/>
    </xf>
    <xf numFmtId="0" fontId="12" fillId="0" borderId="3" xfId="0" applyFont="1" applyBorder="1" applyAlignment="1">
      <alignment horizontal="center" vertical="center" wrapText="1"/>
    </xf>
    <xf numFmtId="0" fontId="6"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2" fillId="2" borderId="1" xfId="0" applyFont="1" applyFill="1" applyBorder="1" applyAlignment="1">
      <alignment horizontal="left" vertical="center" wrapText="1"/>
    </xf>
    <xf numFmtId="9" fontId="2" fillId="2" borderId="1" xfId="1" applyNumberFormat="1" applyFont="1" applyFill="1" applyBorder="1" applyAlignment="1">
      <alignment horizontal="center" vertical="center" wrapText="1"/>
    </xf>
    <xf numFmtId="0" fontId="2" fillId="5" borderId="2" xfId="0" applyFont="1" applyFill="1" applyBorder="1" applyAlignment="1">
      <alignment horizontal="left" vertical="center" wrapText="1"/>
    </xf>
    <xf numFmtId="0" fontId="2" fillId="5" borderId="3" xfId="0" applyFont="1" applyFill="1" applyBorder="1" applyAlignment="1">
      <alignment horizontal="left" vertical="center" wrapText="1"/>
    </xf>
    <xf numFmtId="0" fontId="1" fillId="4" borderId="2" xfId="0" applyFont="1" applyFill="1" applyBorder="1" applyAlignment="1">
      <alignment horizontal="left" vertical="center" wrapText="1"/>
    </xf>
    <xf numFmtId="0" fontId="1" fillId="4" borderId="3" xfId="0" applyFont="1" applyFill="1" applyBorder="1" applyAlignment="1">
      <alignment horizontal="left" vertical="center" wrapText="1"/>
    </xf>
    <xf numFmtId="0" fontId="7" fillId="3" borderId="2" xfId="0" applyFont="1" applyFill="1" applyBorder="1" applyAlignment="1">
      <alignment horizontal="right" vertical="center" wrapText="1"/>
    </xf>
    <xf numFmtId="0" fontId="7" fillId="3" borderId="3" xfId="0" applyFont="1" applyFill="1" applyBorder="1" applyAlignment="1">
      <alignment horizontal="right" vertical="center" wrapText="1"/>
    </xf>
    <xf numFmtId="0" fontId="7" fillId="3" borderId="4" xfId="0" applyFont="1" applyFill="1" applyBorder="1" applyAlignment="1">
      <alignment horizontal="right" vertical="center" wrapText="1"/>
    </xf>
    <xf numFmtId="0" fontId="2" fillId="2" borderId="2" xfId="0" applyFont="1" applyFill="1" applyBorder="1" applyAlignment="1">
      <alignment horizontal="justify" vertical="center" wrapText="1"/>
    </xf>
    <xf numFmtId="0" fontId="2" fillId="2" borderId="3" xfId="0" applyFont="1" applyFill="1" applyBorder="1" applyAlignment="1">
      <alignment horizontal="justify" vertical="center" wrapText="1"/>
    </xf>
    <xf numFmtId="0" fontId="2" fillId="2" borderId="4" xfId="0" applyFont="1" applyFill="1" applyBorder="1" applyAlignment="1">
      <alignment horizontal="justify" vertical="center" wrapText="1"/>
    </xf>
    <xf numFmtId="0" fontId="1"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1" fillId="2" borderId="1"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9" fontId="7" fillId="3" borderId="1" xfId="0" applyNumberFormat="1" applyFont="1" applyFill="1" applyBorder="1" applyAlignment="1">
      <alignment horizontal="right" vertical="center" wrapText="1"/>
    </xf>
    <xf numFmtId="0" fontId="7" fillId="3" borderId="1" xfId="0" applyFont="1" applyFill="1" applyBorder="1" applyAlignment="1">
      <alignment horizontal="right"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1"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1" fillId="0" borderId="1" xfId="0" applyFont="1" applyBorder="1" applyAlignment="1">
      <alignment horizontal="left" vertical="center" wrapText="1"/>
    </xf>
    <xf numFmtId="0" fontId="2"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cellXfs>
  <cellStyles count="3">
    <cellStyle name="Millares" xfId="2" builtinId="3"/>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971550</xdr:colOff>
      <xdr:row>0</xdr:row>
      <xdr:rowOff>104776</xdr:rowOff>
    </xdr:from>
    <xdr:to>
      <xdr:col>4</xdr:col>
      <xdr:colOff>220196</xdr:colOff>
      <xdr:row>5</xdr:row>
      <xdr:rowOff>134441</xdr:rowOff>
    </xdr:to>
    <xdr:pic>
      <xdr:nvPicPr>
        <xdr:cNvPr id="2" name="Imagen 1">
          <a:extLst>
            <a:ext uri="{FF2B5EF4-FFF2-40B4-BE49-F238E27FC236}">
              <a16:creationId xmlns:a16="http://schemas.microsoft.com/office/drawing/2014/main" id="{B5E5D16E-A9A0-4576-ADAD-7657427D409D}"/>
            </a:ext>
          </a:extLst>
        </xdr:cNvPr>
        <xdr:cNvPicPr>
          <a:picLocks noChangeAspect="1"/>
        </xdr:cNvPicPr>
      </xdr:nvPicPr>
      <xdr:blipFill>
        <a:blip xmlns:r="http://schemas.openxmlformats.org/officeDocument/2006/relationships" r:embed="rId1"/>
        <a:stretch>
          <a:fillRect/>
        </a:stretch>
      </xdr:blipFill>
      <xdr:spPr>
        <a:xfrm>
          <a:off x="4400550" y="104776"/>
          <a:ext cx="925046" cy="8392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7:L69"/>
  <sheetViews>
    <sheetView tabSelected="1" topLeftCell="A51" zoomScale="115" zoomScaleNormal="115" workbookViewId="0">
      <selection activeCell="B71" sqref="B71"/>
    </sheetView>
  </sheetViews>
  <sheetFormatPr baseColWidth="10" defaultRowHeight="12.75" x14ac:dyDescent="0.25"/>
  <cols>
    <col min="1" max="3" width="17.140625" style="1" customWidth="1"/>
    <col min="4" max="4" width="25.140625" style="1" customWidth="1"/>
    <col min="5" max="5" width="15.42578125" style="1" customWidth="1"/>
    <col min="6" max="6" width="23" style="1" customWidth="1"/>
    <col min="7" max="8" width="19.28515625" style="1" customWidth="1"/>
    <col min="9" max="16384" width="11.42578125" style="10"/>
  </cols>
  <sheetData>
    <row r="7" spans="1:8" ht="15" customHeight="1" x14ac:dyDescent="0.25">
      <c r="A7" s="68" t="s">
        <v>0</v>
      </c>
      <c r="B7" s="68"/>
      <c r="C7" s="68"/>
      <c r="D7" s="68"/>
      <c r="E7" s="68"/>
      <c r="F7" s="68"/>
      <c r="G7" s="68"/>
      <c r="H7" s="68"/>
    </row>
    <row r="8" spans="1:8" ht="12.75" customHeight="1" x14ac:dyDescent="0.25">
      <c r="A8" s="68"/>
      <c r="B8" s="68"/>
      <c r="C8" s="68"/>
      <c r="D8" s="68"/>
      <c r="E8" s="68"/>
      <c r="F8" s="68"/>
      <c r="G8" s="68"/>
      <c r="H8" s="68"/>
    </row>
    <row r="9" spans="1:8" x14ac:dyDescent="0.25">
      <c r="A9" s="69" t="s">
        <v>1</v>
      </c>
      <c r="B9" s="69"/>
      <c r="C9" s="69"/>
      <c r="D9" s="69"/>
      <c r="E9" s="69"/>
      <c r="F9" s="69"/>
      <c r="G9" s="69"/>
      <c r="H9" s="69"/>
    </row>
    <row r="10" spans="1:8" x14ac:dyDescent="0.25">
      <c r="A10" s="68" t="s">
        <v>2</v>
      </c>
      <c r="B10" s="68"/>
      <c r="C10" s="68"/>
      <c r="D10" s="68"/>
      <c r="E10" s="68"/>
      <c r="F10" s="68"/>
      <c r="G10" s="68"/>
      <c r="H10" s="68"/>
    </row>
    <row r="11" spans="1:8" x14ac:dyDescent="0.25">
      <c r="A11" s="68" t="s">
        <v>3</v>
      </c>
      <c r="B11" s="68"/>
      <c r="C11" s="68"/>
      <c r="D11" s="68"/>
      <c r="E11" s="68"/>
      <c r="F11" s="68"/>
      <c r="G11" s="68"/>
      <c r="H11" s="68"/>
    </row>
    <row r="12" spans="1:8" x14ac:dyDescent="0.25">
      <c r="A12" s="70" t="s">
        <v>4</v>
      </c>
      <c r="B12" s="70"/>
      <c r="C12" s="70"/>
      <c r="D12" s="70"/>
      <c r="E12" s="70"/>
      <c r="F12" s="70"/>
      <c r="G12" s="70"/>
      <c r="H12" s="70"/>
    </row>
    <row r="13" spans="1:8" ht="24" customHeight="1" x14ac:dyDescent="0.25">
      <c r="A13" s="71" t="s">
        <v>5</v>
      </c>
      <c r="B13" s="72"/>
      <c r="C13" s="72"/>
      <c r="D13" s="72"/>
      <c r="E13" s="71" t="s">
        <v>33</v>
      </c>
      <c r="F13" s="72"/>
      <c r="G13" s="72"/>
      <c r="H13" s="72"/>
    </row>
    <row r="14" spans="1:8" ht="24" customHeight="1" x14ac:dyDescent="0.25">
      <c r="A14" s="73" t="s">
        <v>14</v>
      </c>
      <c r="B14" s="74"/>
      <c r="C14" s="74"/>
      <c r="D14" s="74"/>
      <c r="E14" s="74"/>
      <c r="F14" s="74"/>
      <c r="G14" s="74"/>
      <c r="H14" s="75"/>
    </row>
    <row r="15" spans="1:8" ht="24" customHeight="1" x14ac:dyDescent="0.25">
      <c r="A15" s="73" t="s">
        <v>15</v>
      </c>
      <c r="B15" s="76"/>
      <c r="C15" s="76"/>
      <c r="D15" s="76"/>
      <c r="E15" s="76"/>
      <c r="F15" s="76"/>
      <c r="G15" s="76"/>
      <c r="H15" s="77"/>
    </row>
    <row r="16" spans="1:8" ht="24" customHeight="1" x14ac:dyDescent="0.25">
      <c r="A16" s="35" t="s">
        <v>6</v>
      </c>
      <c r="B16" s="35"/>
      <c r="C16" s="35"/>
      <c r="D16" s="35" t="s">
        <v>7</v>
      </c>
      <c r="E16" s="35"/>
      <c r="F16" s="35"/>
      <c r="G16" s="35"/>
      <c r="H16" s="35"/>
    </row>
    <row r="17" spans="1:12" ht="24" customHeight="1" x14ac:dyDescent="0.25">
      <c r="A17" s="35"/>
      <c r="B17" s="35"/>
      <c r="C17" s="35"/>
      <c r="D17" s="2" t="s">
        <v>8</v>
      </c>
      <c r="E17" s="3" t="s">
        <v>16</v>
      </c>
      <c r="F17" s="35" t="s">
        <v>9</v>
      </c>
      <c r="G17" s="35"/>
      <c r="H17" s="35"/>
    </row>
    <row r="18" spans="1:12" ht="18" customHeight="1" x14ac:dyDescent="0.25">
      <c r="A18" s="58" t="s">
        <v>17</v>
      </c>
      <c r="B18" s="59"/>
      <c r="C18" s="59"/>
      <c r="D18" s="59"/>
      <c r="E18" s="60"/>
      <c r="F18" s="61">
        <v>0.5</v>
      </c>
      <c r="G18" s="62"/>
      <c r="H18" s="62"/>
    </row>
    <row r="19" spans="1:12" ht="81" customHeight="1" x14ac:dyDescent="0.25">
      <c r="A19" s="55" t="s">
        <v>10</v>
      </c>
      <c r="B19" s="55"/>
      <c r="C19" s="55"/>
      <c r="D19" s="27" t="s">
        <v>34</v>
      </c>
      <c r="E19" s="18">
        <v>0.75</v>
      </c>
      <c r="F19" s="55" t="s">
        <v>61</v>
      </c>
      <c r="G19" s="55"/>
      <c r="H19" s="55"/>
    </row>
    <row r="20" spans="1:12" ht="84.75" customHeight="1" x14ac:dyDescent="0.25">
      <c r="A20" s="55" t="s">
        <v>35</v>
      </c>
      <c r="B20" s="55"/>
      <c r="C20" s="55"/>
      <c r="D20" s="27" t="s">
        <v>36</v>
      </c>
      <c r="E20" s="18">
        <v>0.75</v>
      </c>
      <c r="F20" s="55" t="s">
        <v>62</v>
      </c>
      <c r="G20" s="55"/>
      <c r="H20" s="55"/>
    </row>
    <row r="21" spans="1:12" ht="69" customHeight="1" x14ac:dyDescent="0.25">
      <c r="A21" s="55" t="s">
        <v>37</v>
      </c>
      <c r="B21" s="55"/>
      <c r="C21" s="55"/>
      <c r="D21" s="27" t="s">
        <v>38</v>
      </c>
      <c r="E21" s="18">
        <v>0.77</v>
      </c>
      <c r="F21" s="55" t="s">
        <v>39</v>
      </c>
      <c r="G21" s="55"/>
      <c r="H21" s="55"/>
    </row>
    <row r="22" spans="1:12" ht="15" customHeight="1" x14ac:dyDescent="0.25">
      <c r="A22" s="44" t="s">
        <v>18</v>
      </c>
      <c r="B22" s="45"/>
      <c r="C22" s="45"/>
      <c r="D22" s="45"/>
      <c r="E22" s="45"/>
      <c r="F22" s="45"/>
      <c r="G22" s="4">
        <f>AVERAGE(E19:E21)</f>
        <v>0.75666666666666671</v>
      </c>
      <c r="H22" s="20">
        <f>(G22*50%)</f>
        <v>0.37833333333333335</v>
      </c>
    </row>
    <row r="23" spans="1:12" ht="18" customHeight="1" x14ac:dyDescent="0.25">
      <c r="A23" s="58" t="s">
        <v>19</v>
      </c>
      <c r="B23" s="59"/>
      <c r="C23" s="59"/>
      <c r="D23" s="59"/>
      <c r="E23" s="60"/>
      <c r="F23" s="61">
        <v>0.5</v>
      </c>
      <c r="G23" s="62"/>
      <c r="H23" s="62"/>
    </row>
    <row r="24" spans="1:12" ht="85.5" customHeight="1" x14ac:dyDescent="0.25">
      <c r="A24" s="63" t="s">
        <v>58</v>
      </c>
      <c r="B24" s="64"/>
      <c r="C24" s="64"/>
      <c r="D24" s="65"/>
      <c r="E24" s="18">
        <v>0.626</v>
      </c>
      <c r="F24" s="55" t="s">
        <v>65</v>
      </c>
      <c r="G24" s="55"/>
      <c r="H24" s="55"/>
      <c r="I24" s="12">
        <v>0.52500000000000002</v>
      </c>
      <c r="J24" s="10">
        <v>2.5</v>
      </c>
    </row>
    <row r="25" spans="1:12" ht="27" customHeight="1" x14ac:dyDescent="0.25">
      <c r="A25" s="63" t="s">
        <v>57</v>
      </c>
      <c r="B25" s="66"/>
      <c r="C25" s="66"/>
      <c r="D25" s="67"/>
      <c r="E25" s="19"/>
      <c r="F25" s="55" t="s">
        <v>56</v>
      </c>
      <c r="G25" s="55"/>
      <c r="H25" s="55"/>
      <c r="I25" s="13">
        <v>5.0500000000000003E-2</v>
      </c>
      <c r="J25" s="10">
        <v>1</v>
      </c>
    </row>
    <row r="26" spans="1:12" ht="44.25" customHeight="1" x14ac:dyDescent="0.25">
      <c r="A26" s="63" t="s">
        <v>20</v>
      </c>
      <c r="B26" s="64"/>
      <c r="C26" s="64"/>
      <c r="D26" s="64"/>
      <c r="E26" s="21"/>
      <c r="F26" s="55" t="s">
        <v>55</v>
      </c>
      <c r="G26" s="55"/>
      <c r="H26" s="55"/>
      <c r="I26" s="10">
        <v>0</v>
      </c>
    </row>
    <row r="27" spans="1:12" ht="15" customHeight="1" x14ac:dyDescent="0.25">
      <c r="A27" s="56" t="s">
        <v>11</v>
      </c>
      <c r="B27" s="57"/>
      <c r="C27" s="57"/>
      <c r="D27" s="57"/>
      <c r="E27" s="57"/>
      <c r="F27" s="5">
        <v>0.15</v>
      </c>
      <c r="G27" s="6"/>
      <c r="H27" s="22">
        <v>0.187</v>
      </c>
    </row>
    <row r="28" spans="1:12" ht="18.75" customHeight="1" x14ac:dyDescent="0.25">
      <c r="A28" s="33" t="s">
        <v>21</v>
      </c>
      <c r="B28" s="34"/>
      <c r="C28" s="34"/>
      <c r="D28" s="2" t="s">
        <v>22</v>
      </c>
      <c r="E28" s="3" t="s">
        <v>23</v>
      </c>
      <c r="F28" s="35" t="s">
        <v>24</v>
      </c>
      <c r="G28" s="35"/>
      <c r="H28" s="35"/>
    </row>
    <row r="29" spans="1:12" ht="119.25" customHeight="1" x14ac:dyDescent="0.25">
      <c r="A29" s="40" t="s">
        <v>40</v>
      </c>
      <c r="B29" s="40"/>
      <c r="C29" s="40"/>
      <c r="D29" s="24" t="s">
        <v>41</v>
      </c>
      <c r="E29" s="25">
        <v>1</v>
      </c>
      <c r="F29" s="49" t="s">
        <v>42</v>
      </c>
      <c r="G29" s="50"/>
      <c r="H29" s="51"/>
      <c r="L29" s="17">
        <f>+E24+11.1%+H27+H34+H38</f>
        <v>1.111</v>
      </c>
    </row>
    <row r="30" spans="1:12" ht="132" customHeight="1" x14ac:dyDescent="0.25">
      <c r="A30" s="40" t="s">
        <v>43</v>
      </c>
      <c r="B30" s="40"/>
      <c r="C30" s="40"/>
      <c r="D30" s="24" t="s">
        <v>44</v>
      </c>
      <c r="E30" s="26">
        <v>0.97699999999999998</v>
      </c>
      <c r="F30" s="49" t="s">
        <v>45</v>
      </c>
      <c r="G30" s="50"/>
      <c r="H30" s="51"/>
      <c r="L30" s="17"/>
    </row>
    <row r="31" spans="1:12" ht="154.5" customHeight="1" x14ac:dyDescent="0.25">
      <c r="A31" s="40" t="s">
        <v>46</v>
      </c>
      <c r="B31" s="40"/>
      <c r="C31" s="40"/>
      <c r="D31" s="24" t="s">
        <v>47</v>
      </c>
      <c r="E31" s="26">
        <v>0.97</v>
      </c>
      <c r="F31" s="49" t="s">
        <v>48</v>
      </c>
      <c r="G31" s="50"/>
      <c r="H31" s="51"/>
    </row>
    <row r="32" spans="1:12" ht="96.75" customHeight="1" x14ac:dyDescent="0.25">
      <c r="A32" s="40" t="s">
        <v>49</v>
      </c>
      <c r="B32" s="40"/>
      <c r="C32" s="40"/>
      <c r="D32" s="32" t="s">
        <v>50</v>
      </c>
      <c r="E32" s="25">
        <v>1</v>
      </c>
      <c r="F32" s="49" t="s">
        <v>51</v>
      </c>
      <c r="G32" s="50"/>
      <c r="H32" s="51"/>
      <c r="I32" s="14">
        <v>5.0439999999999999E-2</v>
      </c>
    </row>
    <row r="33" spans="1:11" ht="15" customHeight="1" x14ac:dyDescent="0.25">
      <c r="A33" s="42" t="s">
        <v>25</v>
      </c>
      <c r="B33" s="43"/>
      <c r="C33" s="43"/>
      <c r="D33" s="43"/>
      <c r="E33" s="43"/>
      <c r="F33" s="43"/>
      <c r="G33" s="28">
        <f>AVERAGEA(E29:E32)</f>
        <v>0.98675000000000002</v>
      </c>
      <c r="H33" s="8">
        <f>+(G33*H27)</f>
        <v>0.18452225</v>
      </c>
    </row>
    <row r="34" spans="1:11" ht="15" customHeight="1" x14ac:dyDescent="0.25">
      <c r="A34" s="56" t="s">
        <v>26</v>
      </c>
      <c r="B34" s="57"/>
      <c r="C34" s="57"/>
      <c r="D34" s="57"/>
      <c r="E34" s="57"/>
      <c r="F34" s="5">
        <v>0.1</v>
      </c>
      <c r="G34" s="6"/>
      <c r="H34" s="23">
        <v>0.125</v>
      </c>
    </row>
    <row r="35" spans="1:11" ht="15" customHeight="1" x14ac:dyDescent="0.25">
      <c r="A35" s="33" t="s">
        <v>21</v>
      </c>
      <c r="B35" s="34"/>
      <c r="C35" s="34"/>
      <c r="D35" s="2" t="s">
        <v>22</v>
      </c>
      <c r="E35" s="3" t="s">
        <v>23</v>
      </c>
      <c r="F35" s="35" t="s">
        <v>24</v>
      </c>
      <c r="G35" s="35"/>
      <c r="H35" s="35"/>
    </row>
    <row r="36" spans="1:11" ht="76.5" customHeight="1" x14ac:dyDescent="0.25">
      <c r="A36" s="55" t="s">
        <v>52</v>
      </c>
      <c r="B36" s="55"/>
      <c r="C36" s="55"/>
      <c r="D36" s="29" t="s">
        <v>53</v>
      </c>
      <c r="E36" s="25">
        <v>0.5</v>
      </c>
      <c r="F36" s="49" t="s">
        <v>63</v>
      </c>
      <c r="G36" s="50"/>
      <c r="H36" s="51"/>
      <c r="I36" s="13">
        <v>5.3600000000000002E-2</v>
      </c>
    </row>
    <row r="37" spans="1:11" ht="15" customHeight="1" x14ac:dyDescent="0.25">
      <c r="A37" s="42" t="s">
        <v>27</v>
      </c>
      <c r="B37" s="43"/>
      <c r="C37" s="43"/>
      <c r="D37" s="43"/>
      <c r="E37" s="43"/>
      <c r="F37" s="43"/>
      <c r="G37" s="7">
        <f>AVERAGEA(E36:E36)</f>
        <v>0.5</v>
      </c>
      <c r="H37" s="8">
        <f>+G37*H34</f>
        <v>6.25E-2</v>
      </c>
    </row>
    <row r="38" spans="1:11" ht="15" customHeight="1" x14ac:dyDescent="0.25">
      <c r="A38" s="56" t="s">
        <v>12</v>
      </c>
      <c r="B38" s="57"/>
      <c r="C38" s="57"/>
      <c r="D38" s="57"/>
      <c r="E38" s="57"/>
      <c r="F38" s="5">
        <v>0.05</v>
      </c>
      <c r="G38" s="6"/>
      <c r="H38" s="23">
        <v>6.2E-2</v>
      </c>
    </row>
    <row r="39" spans="1:11" ht="15" customHeight="1" x14ac:dyDescent="0.25">
      <c r="A39" s="35" t="s">
        <v>21</v>
      </c>
      <c r="B39" s="35"/>
      <c r="C39" s="35"/>
      <c r="D39" s="36" t="s">
        <v>28</v>
      </c>
      <c r="E39" s="36"/>
      <c r="F39" s="36" t="s">
        <v>29</v>
      </c>
      <c r="G39" s="36"/>
      <c r="H39" s="36"/>
    </row>
    <row r="40" spans="1:11" ht="40.5" customHeight="1" x14ac:dyDescent="0.25">
      <c r="A40" s="40" t="s">
        <v>12</v>
      </c>
      <c r="B40" s="40"/>
      <c r="C40" s="40"/>
      <c r="D40" s="41">
        <v>0.99</v>
      </c>
      <c r="E40" s="41"/>
      <c r="F40" s="49" t="s">
        <v>64</v>
      </c>
      <c r="G40" s="50"/>
      <c r="H40" s="51"/>
      <c r="I40" s="13">
        <v>5.0500000000000003E-2</v>
      </c>
      <c r="J40" s="15">
        <f>I24+I25+I32+I40+I36</f>
        <v>0.73004000000000002</v>
      </c>
      <c r="K40" s="16">
        <f>J40*0.5</f>
        <v>0.36502000000000001</v>
      </c>
    </row>
    <row r="41" spans="1:11" ht="15" customHeight="1" x14ac:dyDescent="0.25">
      <c r="A41" s="42" t="s">
        <v>30</v>
      </c>
      <c r="B41" s="43"/>
      <c r="C41" s="43"/>
      <c r="D41" s="43"/>
      <c r="E41" s="43"/>
      <c r="F41" s="43"/>
      <c r="G41" s="7">
        <f>AVERAGEA(D40:D40)</f>
        <v>0.99</v>
      </c>
      <c r="H41" s="8">
        <f>+(G41*H38)/100%</f>
        <v>6.1379999999999997E-2</v>
      </c>
    </row>
    <row r="42" spans="1:11" ht="15" customHeight="1" x14ac:dyDescent="0.25">
      <c r="A42" s="44" t="s">
        <v>31</v>
      </c>
      <c r="B42" s="45"/>
      <c r="C42" s="45"/>
      <c r="D42" s="45"/>
      <c r="E42" s="45"/>
      <c r="F42" s="45"/>
      <c r="G42" s="9">
        <f>E24+E25+H33+H37+H41</f>
        <v>0.93440224999999999</v>
      </c>
      <c r="H42" s="30">
        <f>G42*50%</f>
        <v>0.46720112499999999</v>
      </c>
      <c r="I42" s="11"/>
    </row>
    <row r="43" spans="1:11" ht="24" customHeight="1" x14ac:dyDescent="0.25">
      <c r="A43" s="46" t="s">
        <v>32</v>
      </c>
      <c r="B43" s="47"/>
      <c r="C43" s="47"/>
      <c r="D43" s="47"/>
      <c r="E43" s="47"/>
      <c r="F43" s="47"/>
      <c r="G43" s="48"/>
      <c r="H43" s="31">
        <f>+H22+H42</f>
        <v>0.84553445833333329</v>
      </c>
    </row>
    <row r="44" spans="1:11" x14ac:dyDescent="0.25">
      <c r="A44" s="52" t="s">
        <v>59</v>
      </c>
      <c r="B44" s="53"/>
      <c r="C44" s="53"/>
      <c r="D44" s="53"/>
      <c r="E44" s="53"/>
      <c r="F44" s="53"/>
      <c r="G44" s="53"/>
      <c r="H44" s="53"/>
    </row>
    <row r="45" spans="1:11" x14ac:dyDescent="0.25">
      <c r="A45" s="52"/>
      <c r="B45" s="53"/>
      <c r="C45" s="53"/>
      <c r="D45" s="53"/>
      <c r="E45" s="53"/>
      <c r="F45" s="53"/>
      <c r="G45" s="53"/>
      <c r="H45" s="53"/>
    </row>
    <row r="46" spans="1:11" x14ac:dyDescent="0.25">
      <c r="A46" s="52"/>
      <c r="B46" s="53"/>
      <c r="C46" s="53"/>
      <c r="D46" s="53"/>
      <c r="E46" s="53"/>
      <c r="F46" s="53"/>
      <c r="G46" s="53"/>
      <c r="H46" s="53"/>
    </row>
    <row r="47" spans="1:11" x14ac:dyDescent="0.25">
      <c r="A47" s="52"/>
      <c r="B47" s="53"/>
      <c r="C47" s="53"/>
      <c r="D47" s="53"/>
      <c r="E47" s="53"/>
      <c r="F47" s="53"/>
      <c r="G47" s="53"/>
      <c r="H47" s="53"/>
    </row>
    <row r="48" spans="1:11" x14ac:dyDescent="0.25">
      <c r="A48" s="52"/>
      <c r="B48" s="53"/>
      <c r="C48" s="53"/>
      <c r="D48" s="53"/>
      <c r="E48" s="53"/>
      <c r="F48" s="53"/>
      <c r="G48" s="53"/>
      <c r="H48" s="53"/>
    </row>
    <row r="49" spans="1:8" x14ac:dyDescent="0.25">
      <c r="A49" s="52"/>
      <c r="B49" s="53"/>
      <c r="C49" s="53"/>
      <c r="D49" s="53"/>
      <c r="E49" s="53"/>
      <c r="F49" s="53"/>
      <c r="G49" s="53"/>
      <c r="H49" s="53"/>
    </row>
    <row r="50" spans="1:8" x14ac:dyDescent="0.25">
      <c r="A50" s="52"/>
      <c r="B50" s="53"/>
      <c r="C50" s="53"/>
      <c r="D50" s="53"/>
      <c r="E50" s="53"/>
      <c r="F50" s="53"/>
      <c r="G50" s="53"/>
      <c r="H50" s="53"/>
    </row>
    <row r="51" spans="1:8" x14ac:dyDescent="0.25">
      <c r="A51" s="52"/>
      <c r="B51" s="53"/>
      <c r="C51" s="53"/>
      <c r="D51" s="53"/>
      <c r="E51" s="53"/>
      <c r="F51" s="53"/>
      <c r="G51" s="53"/>
      <c r="H51" s="53"/>
    </row>
    <row r="52" spans="1:8" x14ac:dyDescent="0.25">
      <c r="A52" s="52"/>
      <c r="B52" s="53"/>
      <c r="C52" s="53"/>
      <c r="D52" s="53"/>
      <c r="E52" s="53"/>
      <c r="F52" s="53"/>
      <c r="G52" s="53"/>
      <c r="H52" s="53"/>
    </row>
    <row r="53" spans="1:8" x14ac:dyDescent="0.25">
      <c r="A53" s="54" t="s">
        <v>60</v>
      </c>
      <c r="B53" s="55"/>
      <c r="C53" s="55"/>
      <c r="D53" s="55"/>
      <c r="E53" s="55"/>
      <c r="F53" s="55"/>
      <c r="G53" s="55"/>
      <c r="H53" s="55"/>
    </row>
    <row r="54" spans="1:8" x14ac:dyDescent="0.25">
      <c r="A54" s="54"/>
      <c r="B54" s="55"/>
      <c r="C54" s="55"/>
      <c r="D54" s="55"/>
      <c r="E54" s="55"/>
      <c r="F54" s="55"/>
      <c r="G54" s="55"/>
      <c r="H54" s="55"/>
    </row>
    <row r="55" spans="1:8" x14ac:dyDescent="0.25">
      <c r="A55" s="54"/>
      <c r="B55" s="55"/>
      <c r="C55" s="55"/>
      <c r="D55" s="55"/>
      <c r="E55" s="55"/>
      <c r="F55" s="55"/>
      <c r="G55" s="55"/>
      <c r="H55" s="55"/>
    </row>
    <row r="56" spans="1:8" x14ac:dyDescent="0.25">
      <c r="A56" s="54"/>
      <c r="B56" s="55"/>
      <c r="C56" s="55"/>
      <c r="D56" s="55"/>
      <c r="E56" s="55"/>
      <c r="F56" s="55"/>
      <c r="G56" s="55"/>
      <c r="H56" s="55"/>
    </row>
    <row r="57" spans="1:8" x14ac:dyDescent="0.25">
      <c r="A57" s="54"/>
      <c r="B57" s="55"/>
      <c r="C57" s="55"/>
      <c r="D57" s="55"/>
      <c r="E57" s="55"/>
      <c r="F57" s="55"/>
      <c r="G57" s="55"/>
      <c r="H57" s="55"/>
    </row>
    <row r="58" spans="1:8" x14ac:dyDescent="0.25">
      <c r="A58" s="54"/>
      <c r="B58" s="55"/>
      <c r="C58" s="55"/>
      <c r="D58" s="55"/>
      <c r="E58" s="55"/>
      <c r="F58" s="55"/>
      <c r="G58" s="55"/>
      <c r="H58" s="55"/>
    </row>
    <row r="59" spans="1:8" x14ac:dyDescent="0.25">
      <c r="A59" s="54"/>
      <c r="B59" s="55"/>
      <c r="C59" s="55"/>
      <c r="D59" s="55"/>
      <c r="E59" s="55"/>
      <c r="F59" s="55"/>
      <c r="G59" s="55"/>
      <c r="H59" s="55"/>
    </row>
    <row r="60" spans="1:8" x14ac:dyDescent="0.25">
      <c r="A60" s="54"/>
      <c r="B60" s="55"/>
      <c r="C60" s="55"/>
      <c r="D60" s="55"/>
      <c r="E60" s="55"/>
      <c r="F60" s="55"/>
      <c r="G60" s="55"/>
      <c r="H60" s="55"/>
    </row>
    <row r="61" spans="1:8" x14ac:dyDescent="0.25">
      <c r="A61" s="52" t="s">
        <v>54</v>
      </c>
      <c r="B61" s="53"/>
      <c r="C61" s="53"/>
      <c r="D61" s="53"/>
      <c r="E61" s="53"/>
      <c r="F61" s="53"/>
      <c r="G61" s="53"/>
      <c r="H61" s="53"/>
    </row>
    <row r="62" spans="1:8" x14ac:dyDescent="0.25">
      <c r="A62" s="53"/>
      <c r="B62" s="53"/>
      <c r="C62" s="53"/>
      <c r="D62" s="53"/>
      <c r="E62" s="53"/>
      <c r="F62" s="53"/>
      <c r="G62" s="53"/>
      <c r="H62" s="53"/>
    </row>
    <row r="63" spans="1:8" x14ac:dyDescent="0.25">
      <c r="A63" s="37" t="s">
        <v>13</v>
      </c>
      <c r="B63" s="78" t="s">
        <v>66</v>
      </c>
      <c r="C63" s="78"/>
      <c r="D63" s="78"/>
      <c r="E63" s="78"/>
      <c r="F63" s="78"/>
      <c r="G63" s="78"/>
      <c r="H63" s="78"/>
    </row>
    <row r="64" spans="1:8" x14ac:dyDescent="0.25">
      <c r="A64" s="38"/>
      <c r="B64" s="79"/>
      <c r="C64" s="79"/>
      <c r="D64" s="79"/>
      <c r="E64" s="79"/>
      <c r="F64" s="79"/>
      <c r="G64" s="79"/>
      <c r="H64" s="79"/>
    </row>
    <row r="65" spans="1:8" x14ac:dyDescent="0.25">
      <c r="A65" s="38"/>
      <c r="B65" s="79"/>
      <c r="C65" s="79"/>
      <c r="D65" s="79"/>
      <c r="E65" s="79"/>
      <c r="F65" s="79"/>
      <c r="G65" s="79"/>
      <c r="H65" s="79"/>
    </row>
    <row r="66" spans="1:8" x14ac:dyDescent="0.25">
      <c r="A66" s="38"/>
      <c r="B66" s="79"/>
      <c r="C66" s="79"/>
      <c r="D66" s="79"/>
      <c r="E66" s="79"/>
      <c r="F66" s="79"/>
      <c r="G66" s="79"/>
      <c r="H66" s="79"/>
    </row>
    <row r="67" spans="1:8" x14ac:dyDescent="0.25">
      <c r="A67" s="38"/>
      <c r="B67" s="79"/>
      <c r="C67" s="79"/>
      <c r="D67" s="79"/>
      <c r="E67" s="79"/>
      <c r="F67" s="79"/>
      <c r="G67" s="79"/>
      <c r="H67" s="79"/>
    </row>
    <row r="68" spans="1:8" x14ac:dyDescent="0.25">
      <c r="A68" s="38"/>
      <c r="B68" s="79"/>
      <c r="C68" s="79"/>
      <c r="D68" s="79"/>
      <c r="E68" s="79"/>
      <c r="F68" s="79"/>
      <c r="G68" s="79"/>
      <c r="H68" s="79"/>
    </row>
    <row r="69" spans="1:8" x14ac:dyDescent="0.25">
      <c r="A69" s="39"/>
      <c r="B69" s="80"/>
      <c r="C69" s="80"/>
      <c r="D69" s="80"/>
      <c r="E69" s="80"/>
      <c r="F69" s="80"/>
      <c r="G69" s="80"/>
      <c r="H69" s="80"/>
    </row>
  </sheetData>
  <mergeCells count="62">
    <mergeCell ref="A19:C19"/>
    <mergeCell ref="F19:H19"/>
    <mergeCell ref="A7:H8"/>
    <mergeCell ref="A9:H9"/>
    <mergeCell ref="A10:H10"/>
    <mergeCell ref="A11:H11"/>
    <mergeCell ref="A12:H12"/>
    <mergeCell ref="A13:D13"/>
    <mergeCell ref="E13:H13"/>
    <mergeCell ref="A14:H14"/>
    <mergeCell ref="A15:H15"/>
    <mergeCell ref="A16:C17"/>
    <mergeCell ref="D16:H16"/>
    <mergeCell ref="F17:H17"/>
    <mergeCell ref="A18:E18"/>
    <mergeCell ref="F18:H18"/>
    <mergeCell ref="A34:E34"/>
    <mergeCell ref="A20:C20"/>
    <mergeCell ref="F20:H20"/>
    <mergeCell ref="A21:C21"/>
    <mergeCell ref="F21:H21"/>
    <mergeCell ref="F24:H24"/>
    <mergeCell ref="A22:F22"/>
    <mergeCell ref="A23:E23"/>
    <mergeCell ref="F23:H23"/>
    <mergeCell ref="A24:D24"/>
    <mergeCell ref="A25:D25"/>
    <mergeCell ref="A30:C30"/>
    <mergeCell ref="F30:H30"/>
    <mergeCell ref="A26:D26"/>
    <mergeCell ref="A36:C36"/>
    <mergeCell ref="A37:F37"/>
    <mergeCell ref="A38:E38"/>
    <mergeCell ref="F25:H25"/>
    <mergeCell ref="F26:H26"/>
    <mergeCell ref="F29:H29"/>
    <mergeCell ref="F36:H36"/>
    <mergeCell ref="A27:E27"/>
    <mergeCell ref="A28:C28"/>
    <mergeCell ref="F28:H28"/>
    <mergeCell ref="A31:C31"/>
    <mergeCell ref="F31:H31"/>
    <mergeCell ref="A29:C29"/>
    <mergeCell ref="A32:C32"/>
    <mergeCell ref="F32:H32"/>
    <mergeCell ref="A33:F33"/>
    <mergeCell ref="A35:C35"/>
    <mergeCell ref="A39:C39"/>
    <mergeCell ref="D39:E39"/>
    <mergeCell ref="F39:H39"/>
    <mergeCell ref="A63:A69"/>
    <mergeCell ref="B63:H69"/>
    <mergeCell ref="A40:C40"/>
    <mergeCell ref="D40:E40"/>
    <mergeCell ref="A41:F41"/>
    <mergeCell ref="A42:F42"/>
    <mergeCell ref="A43:G43"/>
    <mergeCell ref="F40:H40"/>
    <mergeCell ref="A44:H52"/>
    <mergeCell ref="A53:H60"/>
    <mergeCell ref="A61:H62"/>
    <mergeCell ref="F35:H35"/>
  </mergeCells>
  <printOptions horizontalCentered="1"/>
  <pageMargins left="0" right="0" top="0.39370078740157483" bottom="0.39370078740157483" header="0.31496062992125984" footer="0.31496062992125984"/>
  <pageSetup scale="57" orientation="portrait" r:id="rId1"/>
  <rowBreaks count="1" manualBreakCount="1">
    <brk id="32"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OCDI</vt:lpstr>
      <vt:lpstr>OCDI!Área_de_impresión</vt:lpstr>
      <vt:lpstr>OCDI!Títulos_a_imprimir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ROSALBA GUZMAN GUZMAN</dc:creator>
  <cp:lastModifiedBy>KELLY JOHANNA SERRANO</cp:lastModifiedBy>
  <cp:lastPrinted>2019-02-01T13:50:38Z</cp:lastPrinted>
  <dcterms:created xsi:type="dcterms:W3CDTF">2018-01-22T14:07:10Z</dcterms:created>
  <dcterms:modified xsi:type="dcterms:W3CDTF">2019-04-09T19:53:18Z</dcterms:modified>
</cp:coreProperties>
</file>