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CONTRUCCIONES\"/>
    </mc:Choice>
  </mc:AlternateContent>
  <xr:revisionPtr revIDLastSave="0" documentId="13_ncr:1_{EF5648AD-0E5A-4A79-8FC7-A28E2D8C63FF}" xr6:coauthVersionLast="47" xr6:coauthVersionMax="47"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E8" i="4"/>
  <c r="AB8" i="4"/>
  <c r="AN7" i="4"/>
  <c r="AE7" i="4"/>
  <c r="AB7" i="4"/>
  <c r="K6" i="4"/>
  <c r="J6" i="4" s="1"/>
  <c r="K5" i="4"/>
  <c r="J5" i="4" s="1"/>
  <c r="L5" i="4" l="1"/>
  <c r="AB5" i="4"/>
  <c r="AE5" i="4"/>
  <c r="AN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6" i="4"/>
  <c r="AB6" i="4"/>
  <c r="L6" i="4"/>
  <c r="AE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<sst xmlns="http://schemas.openxmlformats.org/spreadsheetml/2006/main" count="695" uniqueCount="386">
  <si>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</si>
  <si>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</si>
  <si>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</si>
  <si>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</si>
  <si>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</si>
  <si>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</si>
  <si>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</si>
  <si>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</si>
  <si>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</si>
  <si>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</si>
  <si>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</si>
  <si>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</si>
  <si>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</si>
  <si>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</si>
  <si>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</si>
  <si>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</si>
  <si>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</si>
  <si>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</si>
  <si>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</si>
  <si>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</si>
  <si>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</si>
  <si>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</si>
  <si>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</si>
  <si>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</si>
  <si>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</si>
  <si>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</si>
  <si>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</si>
  <si>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</si>
  <si>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</si>
  <si>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</si>
  <si>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</si>
  <si>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</si>
  <si>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</si>
  <si>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</si>
  <si>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</si>
  <si>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</si>
  <si>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</si>
  <si>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</si>
  <si>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</si>
  <si>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</si>
  <si>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</si>
  <si>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</si>
  <si>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</si>
  <si>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</si>
  <si>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</si>
  <si>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</si>
  <si>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</si>
  <si>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</si>
  <si>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</si>
  <si>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</si>
  <si>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</si>
  <si>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</si>
  <si>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</si>
  <si>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</si>
  <si>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</si>
  <si>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</si>
  <si>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</si>
  <si>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</si>
  <si>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</si>
  <si>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</si>
  <si>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</si>
  <si>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</si>
  <si>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</si>
  <si>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</si>
  <si>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</si>
  <si>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</si>
  <si>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</si>
  <si>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</si>
  <si>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</si>
  <si>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</si>
  <si>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</si>
  <si>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</si>
  <si>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</si>
  <si>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</si>
  <si>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</si>
  <si>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</si>
  <si>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</si>
  <si>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</si>
  <si>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</si>
  <si>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</si>
  <si>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</si>
  <si>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</si>
  <si>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</si>
  <si>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</si>
  <si>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</si>
  <si>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</si>
  <si>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</si>
  <si>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</si>
  <si>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</si>
  <si>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</si>
  <si>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</si>
  <si>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</si>
  <si>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</si>
  <si>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</si>
  <si>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</si>
  <si>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</si>
  <si>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</si>
  <si>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</si>
  <si>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</si>
  <si>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</si>
  <si>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</si>
  <si>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</si>
  <si>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</si>
  <si>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</si>
  <si>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</si>
  <si>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</si>
  <si>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</si>
  <si>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</si>
  <si>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</si>
  <si>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</si>
  <si>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</si>
  <si>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</si>
  <si>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</si>
  <si>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</si>
  <si>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</si>
  <si>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</si>
  <si>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</si>
  <si>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</si>
  <si>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</si>
  <si>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</si>
  <si>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</si>
  <si>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</si>
  <si>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</si>
  <si>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</si>
  <si>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</si>
  <si>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</si>
  <si>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</si>
  <si>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</si>
  <si>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</si>
  <si>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</si>
  <si>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</si>
  <si>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</si>
  <si>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</si>
  <si>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</si>
  <si>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</si>
  <si>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</si>
  <si>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</si>
  <si>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</si>
  <si>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</si>
  <si>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</si>
  <si>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</si>
  <si>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</si>
  <si>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</si>
  <si>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</si>
  <si>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</si>
  <si>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</si>
  <si>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</si>
  <si>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</si>
  <si>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</si>
  <si>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</si>
  <si>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</si>
  <si>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</si>
  <si>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</si>
  <si>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</si>
  <si>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</si>
  <si>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</si>
  <si>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</si>
  <si>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</si>
  <si>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</si>
  <si>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</si>
  <si>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</si>
  <si>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</si>
  <si>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</si>
  <si>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</si>
  <si>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</si>
  <si>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</si>
  <si>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</si>
  <si>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</si>
  <si>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</si>
  <si>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</si>
  <si>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</si>
  <si>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</si>
  <si>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</si>
  <si>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</si>
  <si>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</si>
  <si>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</si>
  <si>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</si>
  <si>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</si>
  <si>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</si>
  <si>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</si>
  <si>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</si>
  <si>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</si>
  <si>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</si>
  <si>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</si>
  <si>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</si>
  <si>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</si>
  <si>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</si>
  <si>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</si>
  <si>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</si>
  <si>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</si>
  <si>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</si>
  <si>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</si>
  <si>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</si>
  <si>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</si>
  <si>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</si>
  <si>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</si>
  <si>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</si>
  <si>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</si>
  <si>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</si>
  <si>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</si>
  <si>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</si>
  <si>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</si>
  <si>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</si>
  <si>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</si>
  <si>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</si>
  <si>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</si>
  <si>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</si>
  <si>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</si>
  <si>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</si>
  <si>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</si>
  <si>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</si>
  <si>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</si>
  <si>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</si>
  <si>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</si>
  <si>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</si>
  <si>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</si>
  <si>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</si>
  <si>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</si>
  <si>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</si>
  <si>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</si>
  <si>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</si>
  <si>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</si>
  <si>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</si>
  <si>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</si>
  <si>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</si>
  <si>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</si>
  <si>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</si>
  <si>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</si>
  <si>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</si>
  <si>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</si>
  <si>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</si>
  <si>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</si>
  <si>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</si>
  <si>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</si>
  <si>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</si>
  <si>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</si>
  <si>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</si>
  <si>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</si>
  <si>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</si>
  <si>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</si>
  <si>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</si>
  <si>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</si>
  <si>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</si>
  <si>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</si>
  <si>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</si>
  <si>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</si>
  <si>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</si>
  <si>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</si>
  <si>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</si>
  <si>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</si>
  <si>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</si>
  <si>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</si>
  <si>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</si>
  <si>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</si>
  <si>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</si>
  <si>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</si>
  <si>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</si>
  <si>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</si>
  <si>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</si>
  <si>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</si>
  <si>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</si>
  <si>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</si>
  <si>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</si>
  <si>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</si>
  <si>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</si>
  <si>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</si>
  <si>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</si>
  <si>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</si>
  <si>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</si>
  <si>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</si>
  <si>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</si>
  <si>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</si>
  <si>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</si>
  <si>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</si>
  <si>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</si>
  <si>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</si>
  <si>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</si>
  <si>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</si>
  <si>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</si>
  <si>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</si>
  <si>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</si>
  <si>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</si>
  <si>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</si>
  <si>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</si>
  <si>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</si>
  <si>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</si>
  <si>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</si>
  <si>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</si>
  <si>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</si>
  <si>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</si>
  <si>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</si>
  <si>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</si>
  <si>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</si>
  <si>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</si>
  <si>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</si>
  <si>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</si>
  <si>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</si>
  <si>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</si>
  <si>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</si>
  <si>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</si>
  <si>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</si>
  <si>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</si>
  <si>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</si>
  <si>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</si>
  <si>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</si>
  <si>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</si>
  <si>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</si>
  <si>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</si>
  <si>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</si>
  <si>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</si>
  <si>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</si>
  <si>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</si>
  <si>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</si>
  <si>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</si>
  <si>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</si>
  <si>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</si>
  <si>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</si>
  <si>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</si>
  <si>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</si>
  <si>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</si>
  <si>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</si>
  <si>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</si>
  <si>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</si>
  <si>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FECHA: 21 de septiembre de 2022</t>
  </si>
  <si>
    <t>Se ajusta redacción de la acción del control 2, cambiando el destinatario interventores por supervisores.  La nueva redacción queda asi: 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</si>
  <si>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</si>
  <si>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</si>
  <si>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</si>
  <si>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</si>
  <si>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</si>
  <si>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</si>
  <si>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</si>
  <si>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</si>
  <si>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 xml:space="preserve">CONTROL DE CAMBIOS </t>
  </si>
  <si>
    <t>FECHA: 08 de febrero de 2023</t>
  </si>
  <si>
    <t xml:space="preserve">DEBIDO A 
(Causa(s))
</t>
  </si>
  <si>
    <t xml:space="preserve">PUEDE SUCEDER QUE
(Riesgo)
</t>
  </si>
  <si>
    <t xml:space="preserve">QUE PODRÍA OCASIONAR (Consecuencia(s))
</t>
  </si>
  <si>
    <t xml:space="preserve">PLAN DE CONTINGENCIA </t>
  </si>
  <si>
    <t>FECHA DE ACTUALIZACIÓN: 18 de octubre  de 2023</t>
  </si>
  <si>
    <t>FECHA: 18 de octubre  de 2023</t>
  </si>
  <si>
    <t>Omisión de los requisitos establecidos al momento de realizar la liquidación de los fondos compensatorios de cesiones públicas para parques y equipamentos</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</si>
  <si>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</si>
  <si>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</si>
  <si>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</si>
  <si>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</si>
  <si>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</si>
  <si>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</si>
  <si>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</si>
  <si>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</si>
  <si>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</si>
  <si>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</si>
  <si>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</si>
  <si>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realizar la liquidación de los fondos compensatorios de cesiones públicas para parques y equipamentos</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</si>
  <si>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</si>
  <si>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</si>
  <si>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</si>
  <si>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</si>
  <si>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</si>
  <si>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</si>
  <si>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</si>
  <si>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</si>
  <si>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</si>
  <si>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</si>
  <si>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</si>
  <si>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</si>
  <si>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</si>
  <si>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</si>
  <si>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</si>
  <si>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</si>
  <si>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</si>
  <si>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</si>
  <si>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</si>
  <si>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</si>
  <si>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</si>
  <si>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</si>
  <si>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</si>
  <si>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</si>
  <si>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</si>
  <si>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</si>
  <si>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Aprobación de actividades no previstas o mayores cantidades por uso dle poder  sin el cumplimiento de los requisitos internos para favorecer un tercero lo cual desvía la gestión de lo público  POR   
Aprobación de actividades no previstas o mayores cantidades POR USO DEL PODER sin el cumplimiento de los requisitos internos para favorecer un tercero LO CUAL DESVÍA LA GESTIÓN DE LO PÚBLICO
Liquidación de los contratos sin el cumplimiento u omisión de los requisitos técnicos jurídicos y financieros para favorecer a un tercero POR Liquidación de los contratos sin el cumplimiento u omisión de los requisitos técnicos jurídicos y financieros POR USO DEL PODER para favorecer a un tercero LO CUAL DESVÍA LA GESTIÓN DE LO PÚBLICO
Inadecuada liquidación de los fondos compensatorios sin el cumplimiento u omisión de los requisitos técnicos y normativos para favorecer a los urbanizadores POR Inadecuada liquidación de los fondos compensatorios sin el cumplimiento u omisión de los requisitos técnicos y normativos POR USO DEL PODER para favorecer a los urbanizadores LO CUAL DESVÍA LA GESTIÓN DE LO PÚBLICO
Otorgar vocación de parques y aprobación de proyecto específico  sin el cumplimiento de los requisitos técnicos, legales y ambientales POR  Otorgar vocación de parques y aprobación de proyecto específico POR USO DEL PODER sin el cumplimiento de los requisitos técnicos, legales y ambientales PARA FAVORECER A LOS URBANIZADORES LO CUAL DESVÍA LA GESTIÓN DE LO PÚBLICO
</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</si>
  <si>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</si>
  <si>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</si>
  <si>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</si>
  <si>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Otorgar vocación de parques y aprobación de proyecto específico por uso del poder sin el cumplimiento de los requisitos técnicos, legales y ambientalespara favorecer  a los urbanizadores lo cual desvía la gestión de lo público</t>
  </si>
  <si>
    <t>El ordenador del gasto realiza las acciones legales y administrativas a que haya lugar frente al urbanizador y se realiza la vocación  cumpliendo con los requisitos normativos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</si>
</sst>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s>
  <fills count="1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20" fillId="0" borderId="0"/>
    <xf numFmtId="0" fontId="21" fillId="0" borderId="0"/>
    <xf numFmtId="44" fontId="1" fillId="0" borderId="0" applyFont="0" applyFill="0" applyBorder="0" applyAlignment="0" applyProtection="0"/>
    <xf numFmtId="0" fontId="22" fillId="0" borderId="0"/>
    <xf numFmtId="0" fontId="1" fillId="0" borderId="0"/>
  </cellStyleXfs>
  <cellXfs count="136">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5"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1" fontId="7" fillId="0" borderId="0" xfId="1" applyNumberFormat="1" applyFont="1" applyAlignment="1">
      <alignment horizontal="center" vertical="center" wrapText="1"/>
    </xf>
    <xf numFmtId="0" fontId="7" fillId="8"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19" fillId="8" borderId="0" xfId="0" applyFont="1" applyFill="1" applyBorder="1" applyAlignment="1">
      <alignment horizontal="center" vertical="center" wrapText="1"/>
    </xf>
    <xf numFmtId="0" fontId="34" fillId="13" borderId="0" xfId="0" applyFont="1" applyFill="1" applyBorder="1" applyAlignment="1">
      <alignment vertical="center" wrapText="1"/>
    </xf>
    <xf numFmtId="1" fontId="35" fillId="0" borderId="0" xfId="0" applyNumberFormat="1" applyFont="1" applyBorder="1" applyAlignment="1">
      <alignment vertical="center" wrapText="1"/>
    </xf>
    <xf numFmtId="0" fontId="36" fillId="8" borderId="0" xfId="0" applyFont="1" applyFill="1" applyBorder="1" applyAlignment="1">
      <alignment horizontal="center" vertical="center" wrapText="1"/>
    </xf>
    <xf numFmtId="0" fontId="19" fillId="6" borderId="0" xfId="0" applyFont="1" applyFill="1" applyBorder="1" applyAlignment="1">
      <alignment horizontal="center" vertical="center" wrapText="1"/>
    </xf>
    <xf numFmtId="165" fontId="7" fillId="0" borderId="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8" borderId="17"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104</xdr:row>
      <xdr:rowOff>60854</xdr:rowOff>
    </xdr:from>
    <xdr:to>
      <xdr:col>18</xdr:col>
      <xdr:colOff>1014109</xdr:colOff>
      <xdr:row>194</xdr:row>
      <xdr:rowOff>2598</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4"/>
  <sheetViews>
    <sheetView showGridLines="0" tabSelected="1" topLeftCell="AQ1" zoomScale="109" zoomScaleNormal="100" workbookViewId="0">
      <selection activeCell="AT5" sqref="AT5:AT8"/>
    </sheetView>
  </sheetViews>
  <sheetFormatPr baseColWidth="10" defaultColWidth="11.42578125" defaultRowHeight="12.75" x14ac:dyDescent="0.25"/>
  <cols>
    <col min="1" max="1" width="25.85546875" style="52" customWidth="1"/>
    <col min="2" max="2" width="29.85546875" style="52" customWidth="1"/>
    <col min="3" max="3" width="12.5703125" style="52" customWidth="1"/>
    <col min="4" max="4" width="20.42578125" style="52" customWidth="1"/>
    <col min="5" max="5" width="14.140625" style="52" customWidth="1"/>
    <col min="6" max="6" width="29.140625" style="52" customWidth="1"/>
    <col min="7" max="7" width="27" style="52" customWidth="1"/>
    <col min="8" max="8" width="27.5703125" style="52" customWidth="1"/>
    <col min="9" max="9" width="16.140625" style="52" customWidth="1"/>
    <col min="10" max="10" width="16.85546875" style="52" customWidth="1"/>
    <col min="11" max="11" width="16.85546875" style="52" hidden="1" customWidth="1"/>
    <col min="12" max="12" width="11.42578125" style="52"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19" width="31.85546875" style="52" customWidth="1"/>
    <col min="20" max="20" width="40.5703125" style="52" customWidth="1"/>
    <col min="21" max="26" width="9.5703125" style="52" customWidth="1"/>
    <col min="27" max="27" width="16.5703125" style="52" customWidth="1"/>
    <col min="28" max="28" width="8.140625" style="52" customWidth="1"/>
    <col min="29" max="29" width="20" style="52" customWidth="1"/>
    <col min="30" max="30" width="27.42578125" style="52" customWidth="1"/>
    <col min="31" max="31" width="13.7109375" style="52" customWidth="1"/>
    <col min="32" max="32" width="15.140625" style="52" customWidth="1"/>
    <col min="33" max="33" width="25.7109375" style="52" customWidth="1"/>
    <col min="34" max="35" width="15.42578125" style="52" customWidth="1"/>
    <col min="36" max="36" width="13.7109375" style="52" customWidth="1"/>
    <col min="37" max="37" width="12.42578125" style="52" customWidth="1"/>
    <col min="38" max="40" width="13.5703125" style="52" customWidth="1"/>
    <col min="41" max="41" width="14.85546875" style="52" customWidth="1"/>
    <col min="42" max="42" width="29.7109375" style="52" customWidth="1"/>
    <col min="43" max="43" width="29.85546875" style="52" customWidth="1"/>
    <col min="44" max="44" width="31.7109375" style="53" customWidth="1"/>
    <col min="45" max="45" width="47.5703125" style="52" customWidth="1"/>
    <col min="46" max="46" width="45.85546875" style="52" customWidth="1"/>
    <col min="47" max="47" width="49.28515625" style="52" customWidth="1"/>
    <col min="48" max="16384" width="11.42578125" style="52"/>
  </cols>
  <sheetData>
    <row r="1" spans="1:47" ht="48" customHeight="1" x14ac:dyDescent="0.25"/>
    <row r="2" spans="1:47" ht="39.75" customHeight="1" x14ac:dyDescent="0.25">
      <c r="A2" s="85" t="s">
        <v>339</v>
      </c>
      <c r="B2" s="85"/>
      <c r="C2" s="85"/>
      <c r="D2" s="85"/>
    </row>
    <row r="3" spans="1:47" ht="20.25" customHeight="1" x14ac:dyDescent="0.25">
      <c r="A3" s="86"/>
      <c r="B3" s="86"/>
      <c r="C3" s="86"/>
      <c r="D3" s="86"/>
      <c r="E3" s="86"/>
      <c r="G3" s="54"/>
    </row>
    <row r="4" spans="1:47" ht="127.5" customHeight="1" x14ac:dyDescent="0.25">
      <c r="A4" s="55" t="s">
        <v>0</v>
      </c>
      <c r="B4" s="55" t="s">
        <v>2</v>
      </c>
      <c r="C4" s="55" t="s">
        <v>3</v>
      </c>
      <c r="D4" s="55" t="s">
        <v>4</v>
      </c>
      <c r="E4" s="55" t="s">
        <v>5</v>
      </c>
      <c r="F4" s="49" t="s">
        <v>335</v>
      </c>
      <c r="G4" s="49" t="s">
        <v>336</v>
      </c>
      <c r="H4" s="49" t="s">
        <v>337</v>
      </c>
      <c r="I4" s="55" t="s">
        <v>359</v>
      </c>
      <c r="J4" s="50" t="s">
        <v>308</v>
      </c>
      <c r="K4" s="56" t="s">
        <v>309</v>
      </c>
      <c r="L4" s="55" t="s">
        <v>8</v>
      </c>
      <c r="M4" s="55" t="s">
        <v>9</v>
      </c>
      <c r="N4" s="55" t="s">
        <v>360</v>
      </c>
      <c r="O4" s="55" t="s">
        <v>361</v>
      </c>
      <c r="P4" s="49" t="s">
        <v>325</v>
      </c>
      <c r="Q4" s="49" t="s">
        <v>326</v>
      </c>
      <c r="R4" s="49" t="s">
        <v>327</v>
      </c>
      <c r="S4" s="51" t="s">
        <v>328</v>
      </c>
      <c r="T4" s="51" t="s">
        <v>329</v>
      </c>
      <c r="U4" s="57" t="s">
        <v>362</v>
      </c>
      <c r="V4" s="57" t="s">
        <v>363</v>
      </c>
      <c r="W4" s="57" t="s">
        <v>364</v>
      </c>
      <c r="X4" s="57" t="s">
        <v>365</v>
      </c>
      <c r="Y4" s="57" t="s">
        <v>366</v>
      </c>
      <c r="Z4" s="57" t="s">
        <v>367</v>
      </c>
      <c r="AA4" s="57" t="s">
        <v>368</v>
      </c>
      <c r="AB4" s="57" t="s">
        <v>83</v>
      </c>
      <c r="AC4" s="55" t="s">
        <v>369</v>
      </c>
      <c r="AD4" s="55" t="s">
        <v>370</v>
      </c>
      <c r="AE4" s="55" t="s">
        <v>217</v>
      </c>
      <c r="AF4" s="55" t="s">
        <v>371</v>
      </c>
      <c r="AG4" s="55" t="s">
        <v>372</v>
      </c>
      <c r="AH4" s="55" t="s">
        <v>373</v>
      </c>
      <c r="AI4" s="55" t="s">
        <v>374</v>
      </c>
      <c r="AJ4" s="55" t="s">
        <v>10</v>
      </c>
      <c r="AK4" s="55" t="s">
        <v>11</v>
      </c>
      <c r="AL4" s="55" t="s">
        <v>375</v>
      </c>
      <c r="AM4" s="55" t="s">
        <v>376</v>
      </c>
      <c r="AN4" s="55" t="s">
        <v>12</v>
      </c>
      <c r="AO4" s="55" t="s">
        <v>13</v>
      </c>
      <c r="AP4" s="49" t="s">
        <v>330</v>
      </c>
      <c r="AQ4" s="55" t="s">
        <v>15</v>
      </c>
      <c r="AR4" s="55" t="s">
        <v>16</v>
      </c>
      <c r="AS4" s="55" t="s">
        <v>277</v>
      </c>
      <c r="AT4" s="55" t="s">
        <v>278</v>
      </c>
      <c r="AU4" s="58" t="s">
        <v>338</v>
      </c>
    </row>
    <row r="5" spans="1:47" ht="151.5" customHeight="1" x14ac:dyDescent="0.25">
      <c r="A5" s="82" t="s">
        <v>19</v>
      </c>
      <c r="B5" s="45" t="s">
        <v>272</v>
      </c>
      <c r="C5" s="45" t="s">
        <v>67</v>
      </c>
      <c r="D5" s="45" t="s">
        <v>273</v>
      </c>
      <c r="E5" s="45" t="s">
        <v>24</v>
      </c>
      <c r="F5" s="45" t="s">
        <v>355</v>
      </c>
      <c r="G5" s="45" t="s">
        <v>381</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317</v>
      </c>
      <c r="R5" s="14" t="s">
        <v>318</v>
      </c>
      <c r="S5" s="14" t="s">
        <v>319</v>
      </c>
      <c r="T5" s="14" t="s">
        <v>377</v>
      </c>
      <c r="U5" s="46">
        <v>15</v>
      </c>
      <c r="V5" s="46">
        <v>15</v>
      </c>
      <c r="W5" s="46">
        <v>15</v>
      </c>
      <c r="X5" s="46">
        <v>15</v>
      </c>
      <c r="Y5" s="46">
        <v>15</v>
      </c>
      <c r="Z5" s="46">
        <v>15</v>
      </c>
      <c r="AA5" s="46">
        <v>10</v>
      </c>
      <c r="AB5" s="46">
        <f t="shared" ref="AB5:AB7" si="0">SUM(U5:AA5)</f>
        <v>100</v>
      </c>
      <c r="AC5" s="46" t="s">
        <v>44</v>
      </c>
      <c r="AD5" s="46" t="s">
        <v>44</v>
      </c>
      <c r="AE5" s="46" t="str">
        <f>IFERROR(VLOOKUP(CONCATENATE(AC5,AD5),Parámetro!$A$2:$B$10,2,FALSE),"-")</f>
        <v>Fuerte</v>
      </c>
      <c r="AF5" s="46">
        <v>100</v>
      </c>
      <c r="AG5" s="46" t="s">
        <v>44</v>
      </c>
      <c r="AH5" s="46" t="s">
        <v>46</v>
      </c>
      <c r="AI5" s="46" t="s">
        <v>45</v>
      </c>
      <c r="AJ5" s="46">
        <v>2</v>
      </c>
      <c r="AK5" s="46">
        <v>0</v>
      </c>
      <c r="AL5" s="64" t="s">
        <v>80</v>
      </c>
      <c r="AM5" s="64" t="s">
        <v>62</v>
      </c>
      <c r="AN5" s="65" t="str">
        <f>IFERROR(VLOOKUP(CONCATENATE(AL5,AM5),Parámetro!$A$56:$B$80,2,FALSE),"-")</f>
        <v>Moderado (3)</v>
      </c>
      <c r="AO5" s="46" t="s">
        <v>34</v>
      </c>
      <c r="AP5" s="45" t="s">
        <v>320</v>
      </c>
      <c r="AQ5" s="14" t="s">
        <v>276</v>
      </c>
      <c r="AR5" s="66" t="s">
        <v>331</v>
      </c>
      <c r="AS5" s="45" t="s">
        <v>282</v>
      </c>
      <c r="AT5" s="93" t="s">
        <v>285</v>
      </c>
      <c r="AU5" s="45" t="s">
        <v>321</v>
      </c>
    </row>
    <row r="6" spans="1:47" ht="126.75" customHeight="1" x14ac:dyDescent="0.25">
      <c r="A6" s="83"/>
      <c r="B6" s="45" t="s">
        <v>272</v>
      </c>
      <c r="C6" s="45" t="s">
        <v>67</v>
      </c>
      <c r="D6" s="45" t="s">
        <v>273</v>
      </c>
      <c r="E6" s="45" t="s">
        <v>24</v>
      </c>
      <c r="F6" s="14" t="s">
        <v>316</v>
      </c>
      <c r="G6" s="45" t="s">
        <v>382</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312</v>
      </c>
      <c r="R6" s="14" t="s">
        <v>313</v>
      </c>
      <c r="S6" s="45" t="s">
        <v>283</v>
      </c>
      <c r="T6" s="14" t="s">
        <v>314</v>
      </c>
      <c r="U6" s="46">
        <v>15</v>
      </c>
      <c r="V6" s="46">
        <v>15</v>
      </c>
      <c r="W6" s="46">
        <v>15</v>
      </c>
      <c r="X6" s="46">
        <v>15</v>
      </c>
      <c r="Y6" s="46">
        <v>15</v>
      </c>
      <c r="Z6" s="46">
        <v>15</v>
      </c>
      <c r="AA6" s="46">
        <v>10</v>
      </c>
      <c r="AB6" s="46">
        <f t="shared" si="0"/>
        <v>100</v>
      </c>
      <c r="AC6" s="46" t="s">
        <v>44</v>
      </c>
      <c r="AD6" s="46" t="s">
        <v>44</v>
      </c>
      <c r="AE6" s="46" t="str">
        <f>IFERROR(VLOOKUP(CONCATENATE(AC6,AD6),Parámetro!$A$2:$B$10,2,FALSE),"-")</f>
        <v>Fuerte</v>
      </c>
      <c r="AF6" s="46">
        <v>100</v>
      </c>
      <c r="AG6" s="46" t="s">
        <v>44</v>
      </c>
      <c r="AH6" s="46" t="s">
        <v>46</v>
      </c>
      <c r="AI6" s="46" t="s">
        <v>45</v>
      </c>
      <c r="AJ6" s="46">
        <v>2</v>
      </c>
      <c r="AK6" s="46">
        <v>0</v>
      </c>
      <c r="AL6" s="46" t="s">
        <v>80</v>
      </c>
      <c r="AM6" s="46" t="s">
        <v>62</v>
      </c>
      <c r="AN6" s="68" t="str">
        <f>IFERROR(VLOOKUP(CONCATENATE(AL6,AM6),Parámetro!$A$56:$B$80,2,FALSE),"-")</f>
        <v>Moderado (3)</v>
      </c>
      <c r="AO6" s="46" t="s">
        <v>34</v>
      </c>
      <c r="AP6" s="45" t="s">
        <v>322</v>
      </c>
      <c r="AQ6" s="14" t="s">
        <v>284</v>
      </c>
      <c r="AR6" s="66" t="s">
        <v>331</v>
      </c>
      <c r="AS6" s="14" t="s">
        <v>378</v>
      </c>
      <c r="AT6" s="94"/>
      <c r="AU6" s="45" t="s">
        <v>315</v>
      </c>
    </row>
    <row r="7" spans="1:47" ht="92.25" customHeight="1" x14ac:dyDescent="0.25">
      <c r="A7" s="83"/>
      <c r="B7" s="45" t="s">
        <v>272</v>
      </c>
      <c r="C7" s="45" t="s">
        <v>67</v>
      </c>
      <c r="D7" s="45" t="s">
        <v>273</v>
      </c>
      <c r="E7" s="45" t="s">
        <v>24</v>
      </c>
      <c r="F7" s="14" t="s">
        <v>341</v>
      </c>
      <c r="G7" s="45" t="s">
        <v>383</v>
      </c>
      <c r="H7" s="11" t="s">
        <v>342</v>
      </c>
      <c r="I7" s="46" t="s">
        <v>80</v>
      </c>
      <c r="J7" s="60" t="s">
        <v>107</v>
      </c>
      <c r="K7" s="61"/>
      <c r="L7" s="69" t="s">
        <v>119</v>
      </c>
      <c r="M7" s="46" t="s">
        <v>72</v>
      </c>
      <c r="N7" s="67" t="s">
        <v>274</v>
      </c>
      <c r="O7" s="14" t="s">
        <v>343</v>
      </c>
      <c r="P7" s="14" t="s">
        <v>344</v>
      </c>
      <c r="Q7" s="45" t="s">
        <v>353</v>
      </c>
      <c r="R7" s="14" t="s">
        <v>345</v>
      </c>
      <c r="S7" s="45" t="s">
        <v>346</v>
      </c>
      <c r="T7" s="14" t="s">
        <v>347</v>
      </c>
      <c r="U7" s="46">
        <v>15</v>
      </c>
      <c r="V7" s="46">
        <v>15</v>
      </c>
      <c r="W7" s="46">
        <v>15</v>
      </c>
      <c r="X7" s="46">
        <v>15</v>
      </c>
      <c r="Y7" s="46">
        <v>15</v>
      </c>
      <c r="Z7" s="46">
        <v>15</v>
      </c>
      <c r="AA7" s="46">
        <v>10</v>
      </c>
      <c r="AB7" s="46">
        <f t="shared" si="0"/>
        <v>100</v>
      </c>
      <c r="AC7" s="46" t="s">
        <v>44</v>
      </c>
      <c r="AD7" s="46" t="s">
        <v>44</v>
      </c>
      <c r="AE7" s="46" t="str">
        <f>IFERROR(VLOOKUP(CONCATENATE(AC7,AD7),Parámetro!$A$2:$B$10,2,FALSE),"-")</f>
        <v>Fuerte</v>
      </c>
      <c r="AF7" s="46">
        <v>100</v>
      </c>
      <c r="AG7" s="46" t="s">
        <v>44</v>
      </c>
      <c r="AH7" s="46" t="s">
        <v>46</v>
      </c>
      <c r="AI7" s="46" t="s">
        <v>45</v>
      </c>
      <c r="AJ7" s="46">
        <v>2</v>
      </c>
      <c r="AK7" s="46">
        <v>0</v>
      </c>
      <c r="AL7" s="46" t="s">
        <v>80</v>
      </c>
      <c r="AM7" s="46" t="s">
        <v>107</v>
      </c>
      <c r="AN7" s="68" t="str">
        <f>IFERROR(VLOOKUP(CONCATENATE(AL7,AM7),Parámetro!$A$56:$B$80,2,FALSE),"-")</f>
        <v>Alto (5)</v>
      </c>
      <c r="AO7" s="46" t="s">
        <v>34</v>
      </c>
      <c r="AP7" s="45" t="s">
        <v>349</v>
      </c>
      <c r="AQ7" s="14" t="s">
        <v>348</v>
      </c>
      <c r="AR7" s="66" t="s">
        <v>331</v>
      </c>
      <c r="AS7" s="14" t="s">
        <v>379</v>
      </c>
      <c r="AT7" s="94"/>
      <c r="AU7" s="45" t="s">
        <v>350</v>
      </c>
    </row>
    <row r="8" spans="1:47" ht="126.75" customHeight="1" x14ac:dyDescent="0.25">
      <c r="A8" s="84"/>
      <c r="B8" s="45" t="s">
        <v>272</v>
      </c>
      <c r="C8" s="45" t="s">
        <v>67</v>
      </c>
      <c r="D8" s="70" t="s">
        <v>273</v>
      </c>
      <c r="E8" s="70" t="s">
        <v>24</v>
      </c>
      <c r="F8" s="14" t="s">
        <v>351</v>
      </c>
      <c r="G8" s="45" t="s">
        <v>384</v>
      </c>
      <c r="H8" s="11" t="s">
        <v>342</v>
      </c>
      <c r="I8" s="46" t="s">
        <v>70</v>
      </c>
      <c r="J8" s="60" t="s">
        <v>107</v>
      </c>
      <c r="K8" s="61"/>
      <c r="L8" s="62" t="s">
        <v>127</v>
      </c>
      <c r="M8" s="46" t="s">
        <v>72</v>
      </c>
      <c r="N8" s="67" t="s">
        <v>274</v>
      </c>
      <c r="O8" s="14" t="s">
        <v>343</v>
      </c>
      <c r="P8" s="14" t="s">
        <v>352</v>
      </c>
      <c r="Q8" s="45" t="s">
        <v>354</v>
      </c>
      <c r="R8" s="14" t="s">
        <v>356</v>
      </c>
      <c r="S8" s="45" t="s">
        <v>346</v>
      </c>
      <c r="T8" s="14" t="s">
        <v>347</v>
      </c>
      <c r="U8" s="46">
        <v>15</v>
      </c>
      <c r="V8" s="46">
        <v>15</v>
      </c>
      <c r="W8" s="46">
        <v>15</v>
      </c>
      <c r="X8" s="46">
        <v>15</v>
      </c>
      <c r="Y8" s="46">
        <v>15</v>
      </c>
      <c r="Z8" s="46">
        <v>15</v>
      </c>
      <c r="AA8" s="46">
        <v>10</v>
      </c>
      <c r="AB8" s="46">
        <f t="shared" ref="AB8" si="1">SUM(U8:AA8)</f>
        <v>100</v>
      </c>
      <c r="AC8" s="46" t="s">
        <v>44</v>
      </c>
      <c r="AD8" s="46" t="s">
        <v>44</v>
      </c>
      <c r="AE8" s="46" t="str">
        <f>IFERROR(VLOOKUP(CONCATENATE(AC8,AD8),Parámetro!$A$2:$B$10,2,FALSE),"-")</f>
        <v>Fuerte</v>
      </c>
      <c r="AF8" s="46">
        <v>100</v>
      </c>
      <c r="AG8" s="46" t="s">
        <v>44</v>
      </c>
      <c r="AH8" s="46" t="s">
        <v>46</v>
      </c>
      <c r="AI8" s="46" t="s">
        <v>45</v>
      </c>
      <c r="AJ8" s="46">
        <v>2</v>
      </c>
      <c r="AK8" s="46">
        <v>0</v>
      </c>
      <c r="AL8" s="46" t="s">
        <v>80</v>
      </c>
      <c r="AM8" s="46" t="s">
        <v>107</v>
      </c>
      <c r="AN8" s="68" t="str">
        <f>IFERROR(VLOOKUP(CONCATENATE(AL8,AM8),Parámetro!$A$56:$B$80,2,FALSE),"-")</f>
        <v>Alto (5)</v>
      </c>
      <c r="AO8" s="46" t="s">
        <v>34</v>
      </c>
      <c r="AP8" s="45" t="s">
        <v>357</v>
      </c>
      <c r="AQ8" s="14" t="s">
        <v>348</v>
      </c>
      <c r="AR8" s="66" t="s">
        <v>331</v>
      </c>
      <c r="AS8" s="14" t="s">
        <v>358</v>
      </c>
      <c r="AT8" s="95"/>
      <c r="AU8" s="45" t="s">
        <v>385</v>
      </c>
    </row>
    <row r="9" spans="1:47" ht="126.75" customHeight="1" x14ac:dyDescent="0.25">
      <c r="A9" s="71"/>
      <c r="B9" s="73"/>
      <c r="C9" s="73"/>
      <c r="D9" s="74"/>
      <c r="E9" s="74"/>
      <c r="F9" s="71"/>
      <c r="G9" s="73"/>
      <c r="H9" s="75"/>
      <c r="I9" s="76"/>
      <c r="J9" s="77"/>
      <c r="K9" s="78"/>
      <c r="L9" s="76"/>
      <c r="M9" s="76"/>
      <c r="N9" s="79"/>
      <c r="O9" s="71"/>
      <c r="P9" s="71"/>
      <c r="Q9" s="73"/>
      <c r="R9" s="71"/>
      <c r="S9" s="73"/>
      <c r="T9" s="71"/>
      <c r="U9" s="76"/>
      <c r="V9" s="76"/>
      <c r="W9" s="76"/>
      <c r="X9" s="76"/>
      <c r="Y9" s="76"/>
      <c r="Z9" s="76"/>
      <c r="AA9" s="76"/>
      <c r="AB9" s="76"/>
      <c r="AC9" s="76"/>
      <c r="AD9" s="76"/>
      <c r="AE9" s="76"/>
      <c r="AF9" s="76"/>
      <c r="AG9" s="76"/>
      <c r="AH9" s="76"/>
      <c r="AI9" s="76"/>
      <c r="AJ9" s="76"/>
      <c r="AK9" s="76"/>
      <c r="AL9" s="76"/>
      <c r="AM9" s="76"/>
      <c r="AN9" s="80"/>
      <c r="AO9" s="76"/>
      <c r="AP9" s="73"/>
      <c r="AQ9" s="71"/>
      <c r="AR9" s="81"/>
      <c r="AS9" s="71"/>
      <c r="AT9" s="71"/>
      <c r="AU9" s="73"/>
    </row>
    <row r="10" spans="1:47" ht="54" customHeight="1" x14ac:dyDescent="0.25"/>
    <row r="11" spans="1:47" ht="29.25" customHeight="1" x14ac:dyDescent="0.25">
      <c r="A11" s="89" t="s">
        <v>333</v>
      </c>
      <c r="B11" s="89"/>
      <c r="C11" s="89"/>
      <c r="D11" s="89"/>
      <c r="E11" s="89"/>
      <c r="F11" s="89"/>
      <c r="G11" s="89"/>
    </row>
    <row r="12" spans="1:47" ht="309.75" customHeight="1" x14ac:dyDescent="0.25">
      <c r="A12" s="14" t="s">
        <v>340</v>
      </c>
      <c r="B12" s="90" t="s">
        <v>380</v>
      </c>
      <c r="C12" s="91"/>
      <c r="D12" s="91"/>
      <c r="E12" s="91"/>
      <c r="F12" s="91"/>
      <c r="G12" s="92"/>
    </row>
    <row r="13" spans="1:47" ht="107.25" customHeight="1" x14ac:dyDescent="0.25">
      <c r="A13" s="14" t="s">
        <v>334</v>
      </c>
      <c r="B13" s="88" t="s">
        <v>332</v>
      </c>
      <c r="C13" s="88"/>
      <c r="D13" s="88"/>
      <c r="E13" s="88"/>
      <c r="F13" s="88"/>
      <c r="G13" s="88"/>
      <c r="O13" s="72"/>
    </row>
    <row r="14" spans="1:47" ht="89.25" customHeight="1" x14ac:dyDescent="0.25">
      <c r="A14" s="14" t="s">
        <v>323</v>
      </c>
      <c r="B14" s="87" t="s">
        <v>324</v>
      </c>
      <c r="C14" s="87"/>
      <c r="D14" s="87"/>
      <c r="E14" s="87"/>
      <c r="F14" s="87"/>
      <c r="G14" s="87"/>
      <c r="O14" s="72"/>
    </row>
  </sheetData>
  <mergeCells count="8">
    <mergeCell ref="AT5:AT8"/>
    <mergeCell ref="A5:A8"/>
    <mergeCell ref="A2:D2"/>
    <mergeCell ref="A3:E3"/>
    <mergeCell ref="B14:G14"/>
    <mergeCell ref="B13:G13"/>
    <mergeCell ref="A11:G11"/>
    <mergeCell ref="B12:G12"/>
  </mergeCells>
  <conditionalFormatting sqref="K5:K9">
    <cfRule type="containsText" dxfId="24" priority="1" operator="containsText" text="❌">
      <formula>NOT(ISERROR(SEARCH(("❌"),(K5))))</formula>
    </cfRule>
  </conditionalFormatting>
  <conditionalFormatting sqref="L3 AN3 L5:L1048576 AN5:AN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AO3 AO5:AO1048576</xm:sqref>
        </x14:dataValidation>
        <x14:dataValidation type="list" allowBlank="1" showInputMessage="1" showErrorMessage="1" xr:uid="{00000000-0002-0000-0300-000001000000}">
          <x14:formula1>
            <xm:f>Parámetro!$A$47:$A$51</xm:f>
          </x14:formula1>
          <xm:sqref>AM3 J10:K12 J15:K1048576 J3:K3 AM5:AM1048576</xm:sqref>
        </x14:dataValidation>
        <x14:dataValidation type="list" allowBlank="1" showInputMessage="1" showErrorMessage="1" xr:uid="{00000000-0002-0000-0300-000002000000}">
          <x14:formula1>
            <xm:f>Parámetro!$A$40:$A$44</xm:f>
          </x14:formula1>
          <xm:sqref>AL3 I3 I15:I1048576 I5:I12 AL5:AL1048576</xm:sqref>
        </x14:dataValidation>
        <x14:dataValidation type="list" allowBlank="1" showInputMessage="1" showErrorMessage="1" xr:uid="{00000000-0002-0000-0300-000003000000}">
          <x14:formula1>
            <xm:f>Parámetro!$G$2:$G$4</xm:f>
          </x14:formula1>
          <xm:sqref>AA3 AA5:AA1048576</xm:sqref>
        </x14:dataValidation>
        <x14:dataValidation type="list" allowBlank="1" showInputMessage="1" showErrorMessage="1" xr:uid="{00000000-0002-0000-0300-000004000000}">
          <x14:formula1>
            <xm:f>Parámetro!$F$2:$F$4</xm:f>
          </x14:formula1>
          <xm:sqref>X3 X5:X1048576</xm:sqref>
        </x14:dataValidation>
        <x14:dataValidation type="list" allowBlank="1" showInputMessage="1" showErrorMessage="1" xr:uid="{00000000-0002-0000-0300-000005000000}">
          <x14:formula1>
            <xm:f>Parámetro!$E$2:$E$3</xm:f>
          </x14:formula1>
          <xm:sqref>U3:W3 Y3:Z3 U5:W1048576 Y5:Z1048576</xm:sqref>
        </x14:dataValidation>
        <x14:dataValidation type="list" allowBlank="1" showInputMessage="1" showErrorMessage="1" xr:uid="{00000000-0002-0000-0300-000006000000}">
          <x14:formula1>
            <xm:f>Parámetro!$B$84:$B$86</xm:f>
          </x14:formula1>
          <xm:sqref>AI3 AI5:AI1048576</xm:sqref>
        </x14:dataValidation>
        <x14:dataValidation type="list" allowBlank="1" showInputMessage="1" showErrorMessage="1" xr:uid="{00000000-0002-0000-0300-000007000000}">
          <x14:formula1>
            <xm:f>Parámetro!$A$84:$A$85</xm:f>
          </x14:formula1>
          <xm:sqref>AH3 AH5:AH1048576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AD3 AD5:AD1048576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97" t="s">
        <v>286</v>
      </c>
      <c r="B1" s="97"/>
      <c r="C1" s="97"/>
      <c r="D1" s="97"/>
      <c r="E1" s="97"/>
      <c r="F1" s="97"/>
      <c r="G1" s="97"/>
      <c r="H1" s="97"/>
    </row>
    <row r="2" spans="1:12" x14ac:dyDescent="0.2">
      <c r="A2" s="96" t="s">
        <v>287</v>
      </c>
      <c r="B2" s="96"/>
      <c r="C2" s="96"/>
      <c r="D2" s="96"/>
      <c r="E2" s="96"/>
      <c r="F2" s="96"/>
      <c r="G2" s="96"/>
      <c r="H2" s="48" t="s">
        <v>290</v>
      </c>
    </row>
    <row r="3" spans="1:12" x14ac:dyDescent="0.2">
      <c r="A3" s="96" t="s">
        <v>289</v>
      </c>
      <c r="B3" s="96"/>
      <c r="C3" s="96"/>
      <c r="D3" s="96"/>
      <c r="E3" s="96"/>
      <c r="F3" s="96"/>
      <c r="G3" s="96"/>
      <c r="H3" s="48" t="s">
        <v>290</v>
      </c>
    </row>
    <row r="4" spans="1:12" x14ac:dyDescent="0.2">
      <c r="A4" s="96" t="s">
        <v>291</v>
      </c>
      <c r="B4" s="96"/>
      <c r="C4" s="96"/>
      <c r="D4" s="96"/>
      <c r="E4" s="96"/>
      <c r="F4" s="96"/>
      <c r="G4" s="96"/>
      <c r="H4" s="48" t="s">
        <v>290</v>
      </c>
    </row>
    <row r="5" spans="1:12" x14ac:dyDescent="0.2">
      <c r="A5" s="96" t="s">
        <v>292</v>
      </c>
      <c r="B5" s="96"/>
      <c r="C5" s="96"/>
      <c r="D5" s="96"/>
      <c r="E5" s="96"/>
      <c r="F5" s="96"/>
      <c r="G5" s="96"/>
      <c r="H5" s="48" t="s">
        <v>290</v>
      </c>
    </row>
    <row r="6" spans="1:12" x14ac:dyDescent="0.2">
      <c r="A6" s="96" t="s">
        <v>293</v>
      </c>
      <c r="B6" s="96"/>
      <c r="C6" s="96"/>
      <c r="D6" s="96"/>
      <c r="E6" s="96"/>
      <c r="F6" s="96"/>
      <c r="G6" s="96"/>
      <c r="H6" s="48" t="s">
        <v>290</v>
      </c>
    </row>
    <row r="7" spans="1:12" x14ac:dyDescent="0.2">
      <c r="A7" s="96" t="s">
        <v>294</v>
      </c>
      <c r="B7" s="96"/>
      <c r="C7" s="96"/>
      <c r="D7" s="96"/>
      <c r="E7" s="96"/>
      <c r="F7" s="96"/>
      <c r="G7" s="96"/>
      <c r="H7" s="48" t="s">
        <v>290</v>
      </c>
    </row>
    <row r="8" spans="1:12" x14ac:dyDescent="0.2">
      <c r="A8" s="96" t="s">
        <v>295</v>
      </c>
      <c r="B8" s="96"/>
      <c r="C8" s="96"/>
      <c r="D8" s="96"/>
      <c r="E8" s="96"/>
      <c r="F8" s="96"/>
      <c r="G8" s="96"/>
      <c r="H8" s="48" t="s">
        <v>290</v>
      </c>
    </row>
    <row r="9" spans="1:12" x14ac:dyDescent="0.2">
      <c r="A9" s="96" t="s">
        <v>296</v>
      </c>
      <c r="B9" s="96"/>
      <c r="C9" s="96"/>
      <c r="D9" s="96"/>
      <c r="E9" s="96"/>
      <c r="F9" s="96"/>
      <c r="G9" s="96"/>
      <c r="H9" s="48" t="s">
        <v>290</v>
      </c>
    </row>
    <row r="10" spans="1:12" x14ac:dyDescent="0.2">
      <c r="A10" s="96" t="s">
        <v>297</v>
      </c>
      <c r="B10" s="96"/>
      <c r="C10" s="96"/>
      <c r="D10" s="96"/>
      <c r="E10" s="96"/>
      <c r="F10" s="96"/>
      <c r="G10" s="96"/>
      <c r="H10" s="48" t="s">
        <v>290</v>
      </c>
    </row>
    <row r="11" spans="1:12" x14ac:dyDescent="0.2">
      <c r="A11" s="96" t="s">
        <v>298</v>
      </c>
      <c r="B11" s="96"/>
      <c r="C11" s="96"/>
      <c r="D11" s="96"/>
      <c r="E11" s="96"/>
      <c r="F11" s="96"/>
      <c r="G11" s="96"/>
      <c r="H11" s="48" t="s">
        <v>288</v>
      </c>
    </row>
    <row r="12" spans="1:12" x14ac:dyDescent="0.2">
      <c r="A12" s="96" t="s">
        <v>299</v>
      </c>
      <c r="B12" s="96"/>
      <c r="C12" s="96"/>
      <c r="D12" s="96"/>
      <c r="E12" s="96"/>
      <c r="F12" s="96"/>
      <c r="G12" s="96"/>
      <c r="H12" s="48" t="s">
        <v>288</v>
      </c>
    </row>
    <row r="13" spans="1:12" x14ac:dyDescent="0.2">
      <c r="A13" s="96" t="s">
        <v>300</v>
      </c>
      <c r="B13" s="96"/>
      <c r="C13" s="96"/>
      <c r="D13" s="96"/>
      <c r="E13" s="96"/>
      <c r="F13" s="96"/>
      <c r="G13" s="96"/>
      <c r="H13" s="48" t="s">
        <v>288</v>
      </c>
      <c r="L13" s="47" t="s">
        <v>288</v>
      </c>
    </row>
    <row r="14" spans="1:12" x14ac:dyDescent="0.2">
      <c r="A14" s="96" t="s">
        <v>301</v>
      </c>
      <c r="B14" s="96"/>
      <c r="C14" s="96"/>
      <c r="D14" s="96"/>
      <c r="E14" s="96"/>
      <c r="F14" s="96"/>
      <c r="G14" s="96"/>
      <c r="H14" s="48" t="s">
        <v>290</v>
      </c>
      <c r="L14" s="47" t="s">
        <v>290</v>
      </c>
    </row>
    <row r="15" spans="1:12" x14ac:dyDescent="0.2">
      <c r="A15" s="96" t="s">
        <v>302</v>
      </c>
      <c r="B15" s="96"/>
      <c r="C15" s="96"/>
      <c r="D15" s="96"/>
      <c r="E15" s="96"/>
      <c r="F15" s="96"/>
      <c r="G15" s="96"/>
      <c r="H15" s="48" t="s">
        <v>290</v>
      </c>
    </row>
    <row r="16" spans="1:12" x14ac:dyDescent="0.2">
      <c r="A16" s="96" t="s">
        <v>310</v>
      </c>
      <c r="B16" s="96"/>
      <c r="C16" s="96"/>
      <c r="D16" s="96"/>
      <c r="E16" s="96"/>
      <c r="F16" s="96"/>
      <c r="G16" s="96"/>
      <c r="H16" s="48" t="s">
        <v>290</v>
      </c>
    </row>
    <row r="17" spans="1:8" x14ac:dyDescent="0.2">
      <c r="A17" s="96" t="s">
        <v>304</v>
      </c>
      <c r="B17" s="96"/>
      <c r="C17" s="96"/>
      <c r="D17" s="96"/>
      <c r="E17" s="96"/>
      <c r="F17" s="96"/>
      <c r="G17" s="96"/>
      <c r="H17" s="48" t="s">
        <v>290</v>
      </c>
    </row>
    <row r="18" spans="1:8" x14ac:dyDescent="0.2">
      <c r="A18" s="96" t="s">
        <v>305</v>
      </c>
      <c r="B18" s="96"/>
      <c r="C18" s="96"/>
      <c r="D18" s="96"/>
      <c r="E18" s="96"/>
      <c r="F18" s="96"/>
      <c r="G18" s="96"/>
      <c r="H18" s="48" t="s">
        <v>290</v>
      </c>
    </row>
    <row r="19" spans="1:8" x14ac:dyDescent="0.2">
      <c r="A19" s="96" t="s">
        <v>306</v>
      </c>
      <c r="B19" s="96"/>
      <c r="C19" s="96"/>
      <c r="D19" s="96"/>
      <c r="E19" s="96"/>
      <c r="F19" s="96"/>
      <c r="G19" s="96"/>
      <c r="H19" s="48" t="s">
        <v>290</v>
      </c>
    </row>
    <row r="20" spans="1:8" x14ac:dyDescent="0.2">
      <c r="A20" s="96" t="s">
        <v>307</v>
      </c>
      <c r="B20" s="96"/>
      <c r="C20" s="96"/>
      <c r="D20" s="96"/>
      <c r="E20" s="96"/>
      <c r="F20" s="96"/>
      <c r="G20" s="96"/>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97" t="s">
        <v>286</v>
      </c>
      <c r="B1" s="97"/>
      <c r="C1" s="97"/>
      <c r="D1" s="97"/>
      <c r="E1" s="97"/>
      <c r="F1" s="97"/>
      <c r="G1" s="97"/>
      <c r="H1" s="97"/>
    </row>
    <row r="2" spans="1:12" x14ac:dyDescent="0.2">
      <c r="A2" s="96" t="s">
        <v>287</v>
      </c>
      <c r="B2" s="96"/>
      <c r="C2" s="96"/>
      <c r="D2" s="96"/>
      <c r="E2" s="96"/>
      <c r="F2" s="96"/>
      <c r="G2" s="96"/>
      <c r="H2" s="48" t="s">
        <v>290</v>
      </c>
    </row>
    <row r="3" spans="1:12" x14ac:dyDescent="0.2">
      <c r="A3" s="96" t="s">
        <v>289</v>
      </c>
      <c r="B3" s="96"/>
      <c r="C3" s="96"/>
      <c r="D3" s="96"/>
      <c r="E3" s="96"/>
      <c r="F3" s="96"/>
      <c r="G3" s="96"/>
      <c r="H3" s="48" t="s">
        <v>290</v>
      </c>
    </row>
    <row r="4" spans="1:12" x14ac:dyDescent="0.2">
      <c r="A4" s="96" t="s">
        <v>291</v>
      </c>
      <c r="B4" s="96"/>
      <c r="C4" s="96"/>
      <c r="D4" s="96"/>
      <c r="E4" s="96"/>
      <c r="F4" s="96"/>
      <c r="G4" s="96"/>
      <c r="H4" s="48" t="s">
        <v>290</v>
      </c>
    </row>
    <row r="5" spans="1:12" x14ac:dyDescent="0.2">
      <c r="A5" s="96" t="s">
        <v>292</v>
      </c>
      <c r="B5" s="96"/>
      <c r="C5" s="96"/>
      <c r="D5" s="96"/>
      <c r="E5" s="96"/>
      <c r="F5" s="96"/>
      <c r="G5" s="96"/>
      <c r="H5" s="48" t="s">
        <v>290</v>
      </c>
    </row>
    <row r="6" spans="1:12" x14ac:dyDescent="0.2">
      <c r="A6" s="96" t="s">
        <v>293</v>
      </c>
      <c r="B6" s="96"/>
      <c r="C6" s="96"/>
      <c r="D6" s="96"/>
      <c r="E6" s="96"/>
      <c r="F6" s="96"/>
      <c r="G6" s="96"/>
      <c r="H6" s="48" t="s">
        <v>290</v>
      </c>
    </row>
    <row r="7" spans="1:12" x14ac:dyDescent="0.2">
      <c r="A7" s="96" t="s">
        <v>294</v>
      </c>
      <c r="B7" s="96"/>
      <c r="C7" s="96"/>
      <c r="D7" s="96"/>
      <c r="E7" s="96"/>
      <c r="F7" s="96"/>
      <c r="G7" s="96"/>
      <c r="H7" s="48" t="s">
        <v>288</v>
      </c>
    </row>
    <row r="8" spans="1:12" x14ac:dyDescent="0.2">
      <c r="A8" s="96" t="s">
        <v>295</v>
      </c>
      <c r="B8" s="96"/>
      <c r="C8" s="96"/>
      <c r="D8" s="96"/>
      <c r="E8" s="96"/>
      <c r="F8" s="96"/>
      <c r="G8" s="96"/>
      <c r="H8" s="48" t="s">
        <v>290</v>
      </c>
    </row>
    <row r="9" spans="1:12" x14ac:dyDescent="0.2">
      <c r="A9" s="96" t="s">
        <v>296</v>
      </c>
      <c r="B9" s="96"/>
      <c r="C9" s="96"/>
      <c r="D9" s="96"/>
      <c r="E9" s="96"/>
      <c r="F9" s="96"/>
      <c r="G9" s="96"/>
      <c r="H9" s="48" t="s">
        <v>290</v>
      </c>
    </row>
    <row r="10" spans="1:12" x14ac:dyDescent="0.2">
      <c r="A10" s="96" t="s">
        <v>297</v>
      </c>
      <c r="B10" s="96"/>
      <c r="C10" s="96"/>
      <c r="D10" s="96"/>
      <c r="E10" s="96"/>
      <c r="F10" s="96"/>
      <c r="G10" s="96"/>
      <c r="H10" s="48" t="s">
        <v>290</v>
      </c>
    </row>
    <row r="11" spans="1:12" x14ac:dyDescent="0.2">
      <c r="A11" s="96" t="s">
        <v>298</v>
      </c>
      <c r="B11" s="96"/>
      <c r="C11" s="96"/>
      <c r="D11" s="96"/>
      <c r="E11" s="96"/>
      <c r="F11" s="96"/>
      <c r="G11" s="96"/>
      <c r="H11" s="48" t="s">
        <v>288</v>
      </c>
    </row>
    <row r="12" spans="1:12" x14ac:dyDescent="0.2">
      <c r="A12" s="96" t="s">
        <v>299</v>
      </c>
      <c r="B12" s="96"/>
      <c r="C12" s="96"/>
      <c r="D12" s="96"/>
      <c r="E12" s="96"/>
      <c r="F12" s="96"/>
      <c r="G12" s="96"/>
      <c r="H12" s="48" t="s">
        <v>288</v>
      </c>
    </row>
    <row r="13" spans="1:12" x14ac:dyDescent="0.2">
      <c r="A13" s="96" t="s">
        <v>300</v>
      </c>
      <c r="B13" s="96"/>
      <c r="C13" s="96"/>
      <c r="D13" s="96"/>
      <c r="E13" s="96"/>
      <c r="F13" s="96"/>
      <c r="G13" s="96"/>
      <c r="H13" s="48" t="s">
        <v>288</v>
      </c>
      <c r="L13" s="47" t="s">
        <v>288</v>
      </c>
    </row>
    <row r="14" spans="1:12" x14ac:dyDescent="0.2">
      <c r="A14" s="96" t="s">
        <v>301</v>
      </c>
      <c r="B14" s="96"/>
      <c r="C14" s="96"/>
      <c r="D14" s="96"/>
      <c r="E14" s="96"/>
      <c r="F14" s="96"/>
      <c r="G14" s="96"/>
      <c r="H14" s="48" t="s">
        <v>288</v>
      </c>
      <c r="L14" s="47" t="s">
        <v>290</v>
      </c>
    </row>
    <row r="15" spans="1:12" x14ac:dyDescent="0.2">
      <c r="A15" s="96" t="s">
        <v>302</v>
      </c>
      <c r="B15" s="96"/>
      <c r="C15" s="96"/>
      <c r="D15" s="96"/>
      <c r="E15" s="96"/>
      <c r="F15" s="96"/>
      <c r="G15" s="96"/>
      <c r="H15" s="48" t="s">
        <v>290</v>
      </c>
    </row>
    <row r="16" spans="1:12" x14ac:dyDescent="0.2">
      <c r="A16" s="96" t="s">
        <v>303</v>
      </c>
      <c r="B16" s="96"/>
      <c r="C16" s="96"/>
      <c r="D16" s="96"/>
      <c r="E16" s="96"/>
      <c r="F16" s="96"/>
      <c r="G16" s="96"/>
      <c r="H16" s="48" t="s">
        <v>290</v>
      </c>
    </row>
    <row r="17" spans="1:8" x14ac:dyDescent="0.2">
      <c r="A17" s="96" t="s">
        <v>304</v>
      </c>
      <c r="B17" s="96"/>
      <c r="C17" s="96"/>
      <c r="D17" s="96"/>
      <c r="E17" s="96"/>
      <c r="F17" s="96"/>
      <c r="G17" s="96"/>
      <c r="H17" s="48" t="s">
        <v>290</v>
      </c>
    </row>
    <row r="18" spans="1:8" x14ac:dyDescent="0.2">
      <c r="A18" s="96" t="s">
        <v>305</v>
      </c>
      <c r="B18" s="96"/>
      <c r="C18" s="96"/>
      <c r="D18" s="96"/>
      <c r="E18" s="96"/>
      <c r="F18" s="96"/>
      <c r="G18" s="96"/>
      <c r="H18" s="48" t="s">
        <v>290</v>
      </c>
    </row>
    <row r="19" spans="1:8" x14ac:dyDescent="0.2">
      <c r="A19" s="96" t="s">
        <v>306</v>
      </c>
      <c r="B19" s="96"/>
      <c r="C19" s="96"/>
      <c r="D19" s="96"/>
      <c r="E19" s="96"/>
      <c r="F19" s="96"/>
      <c r="G19" s="96"/>
      <c r="H19" s="48" t="s">
        <v>290</v>
      </c>
    </row>
    <row r="20" spans="1:8" x14ac:dyDescent="0.2">
      <c r="A20" s="96" t="s">
        <v>307</v>
      </c>
      <c r="B20" s="96"/>
      <c r="C20" s="96"/>
      <c r="D20" s="96"/>
      <c r="E20" s="96"/>
      <c r="F20" s="96"/>
      <c r="G20" s="96"/>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5"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109" t="s">
        <v>19</v>
      </c>
      <c r="B3" s="109" t="s">
        <v>20</v>
      </c>
      <c r="C3" s="113" t="s">
        <v>21</v>
      </c>
      <c r="D3" s="113" t="s">
        <v>22</v>
      </c>
      <c r="E3" s="107" t="s">
        <v>23</v>
      </c>
      <c r="F3" s="113" t="s">
        <v>24</v>
      </c>
      <c r="G3" s="10" t="s">
        <v>25</v>
      </c>
      <c r="H3" s="109" t="s">
        <v>26</v>
      </c>
      <c r="I3" s="109" t="s">
        <v>218</v>
      </c>
      <c r="J3" s="102" t="s">
        <v>27</v>
      </c>
      <c r="K3" s="102" t="s">
        <v>28</v>
      </c>
      <c r="L3" s="102" t="str">
        <f>IFERROR(VLOOKUP(CONCATENATE(J3,K3),Parámetro!$A$56:$B$80,2,FALSE),"-")</f>
        <v>Extremo (20)</v>
      </c>
      <c r="M3" s="36" t="s">
        <v>37</v>
      </c>
      <c r="N3" s="98"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01"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00" t="s">
        <v>32</v>
      </c>
      <c r="AM3" s="100" t="s">
        <v>62</v>
      </c>
      <c r="AN3" s="100" t="str">
        <f>IFERROR(VLOOKUP(CONCATENATE(AL3,AM3),Parámetro!$A$56:$B$80,2,FALSE),"-")</f>
        <v>Alto (12)</v>
      </c>
      <c r="AO3" s="100" t="s">
        <v>34</v>
      </c>
      <c r="AP3" s="98" t="s">
        <v>238</v>
      </c>
      <c r="AQ3" s="99"/>
      <c r="AR3" s="99" t="s">
        <v>236</v>
      </c>
      <c r="AS3" s="98" t="s">
        <v>35</v>
      </c>
    </row>
    <row r="4" spans="1:45" ht="109.5" customHeight="1" x14ac:dyDescent="0.25">
      <c r="A4" s="116"/>
      <c r="B4" s="116"/>
      <c r="C4" s="114"/>
      <c r="D4" s="114"/>
      <c r="E4" s="118"/>
      <c r="F4" s="114"/>
      <c r="G4" s="10" t="s">
        <v>36</v>
      </c>
      <c r="H4" s="116"/>
      <c r="I4" s="116"/>
      <c r="J4" s="102"/>
      <c r="K4" s="102"/>
      <c r="L4" s="102"/>
      <c r="M4" s="36" t="s">
        <v>72</v>
      </c>
      <c r="N4" s="98"/>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01"/>
      <c r="AH4" s="16" t="s">
        <v>46</v>
      </c>
      <c r="AI4" s="16" t="s">
        <v>45</v>
      </c>
      <c r="AJ4" s="15">
        <f>IFERROR(VLOOKUP(CONCATENATE(AG3,AH4,AI4),Parámetro!$A$13:$B$24,2,FALSE),"-")</f>
        <v>1</v>
      </c>
      <c r="AK4" s="15">
        <f>IFERROR(VLOOKUP(CONCATENATE(AG3,AH4,AI4),Parámetro!$A$27:$B$38,2,FALSE),"-")</f>
        <v>0</v>
      </c>
      <c r="AL4" s="100"/>
      <c r="AM4" s="100"/>
      <c r="AN4" s="100"/>
      <c r="AO4" s="100"/>
      <c r="AP4" s="98"/>
      <c r="AQ4" s="99"/>
      <c r="AR4" s="99"/>
      <c r="AS4" s="98"/>
    </row>
    <row r="5" spans="1:45" ht="79.5" customHeight="1" x14ac:dyDescent="0.25">
      <c r="A5" s="110"/>
      <c r="B5" s="110"/>
      <c r="C5" s="115"/>
      <c r="D5" s="115"/>
      <c r="E5" s="108"/>
      <c r="F5" s="115"/>
      <c r="G5" s="10" t="s">
        <v>47</v>
      </c>
      <c r="H5" s="110"/>
      <c r="I5" s="110"/>
      <c r="J5" s="102"/>
      <c r="K5" s="102"/>
      <c r="L5" s="102"/>
      <c r="M5" s="36" t="s">
        <v>37</v>
      </c>
      <c r="N5" s="98"/>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01"/>
      <c r="AH5" s="16" t="s">
        <v>45</v>
      </c>
      <c r="AI5" s="16" t="s">
        <v>46</v>
      </c>
      <c r="AJ5" s="15">
        <f>IFERROR(VLOOKUP(CONCATENATE(AG3,AH5,AI5),Parámetro!$A$13:$B$24,2,FALSE),"-")</f>
        <v>0</v>
      </c>
      <c r="AK5" s="15">
        <f>IFERROR(VLOOKUP(CONCATENATE(AG3,AH5,AI5),Parámetro!$A$27:$B$38,2,FALSE),"-")</f>
        <v>1</v>
      </c>
      <c r="AL5" s="100"/>
      <c r="AM5" s="100"/>
      <c r="AN5" s="100"/>
      <c r="AO5" s="100"/>
      <c r="AP5" s="98"/>
      <c r="AQ5" s="99"/>
      <c r="AR5" s="99"/>
      <c r="AS5" s="98"/>
    </row>
    <row r="6" spans="1:45" ht="106.5" customHeight="1" x14ac:dyDescent="0.25">
      <c r="A6" s="109" t="s">
        <v>19</v>
      </c>
      <c r="B6" s="99" t="s">
        <v>53</v>
      </c>
      <c r="C6" s="117" t="s">
        <v>54</v>
      </c>
      <c r="D6" s="117" t="s">
        <v>55</v>
      </c>
      <c r="E6" s="98" t="s">
        <v>23</v>
      </c>
      <c r="F6" s="117" t="s">
        <v>56</v>
      </c>
      <c r="G6" s="10" t="s">
        <v>57</v>
      </c>
      <c r="H6" s="99" t="s">
        <v>58</v>
      </c>
      <c r="I6" s="99" t="s">
        <v>226</v>
      </c>
      <c r="J6" s="102" t="s">
        <v>27</v>
      </c>
      <c r="K6" s="102" t="s">
        <v>28</v>
      </c>
      <c r="L6" s="102" t="str">
        <f>IFERROR(VLOOKUP(CONCATENATE(J6,K6),Parámetro!$A$56:$B$80,2,FALSE),"-")</f>
        <v>Extremo (20)</v>
      </c>
      <c r="M6" s="36" t="s">
        <v>37</v>
      </c>
      <c r="N6" s="98"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01"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00" t="s">
        <v>27</v>
      </c>
      <c r="AM6" s="100" t="s">
        <v>62</v>
      </c>
      <c r="AN6" s="100" t="str">
        <f>IFERROR(VLOOKUP(CONCATENATE(AL6,AM6),Parámetro!$A$56:$B$80,2,FALSE),"-")</f>
        <v>Extremo (15)</v>
      </c>
      <c r="AO6" s="100" t="s">
        <v>34</v>
      </c>
      <c r="AP6" s="98" t="s">
        <v>235</v>
      </c>
      <c r="AQ6" s="99"/>
      <c r="AR6" s="99" t="s">
        <v>176</v>
      </c>
      <c r="AS6" s="98" t="s">
        <v>64</v>
      </c>
    </row>
    <row r="7" spans="1:45" ht="178.5" customHeight="1" x14ac:dyDescent="0.25">
      <c r="A7" s="116"/>
      <c r="B7" s="99"/>
      <c r="C7" s="117"/>
      <c r="D7" s="117"/>
      <c r="E7" s="98"/>
      <c r="F7" s="117"/>
      <c r="G7" s="10" t="s">
        <v>220</v>
      </c>
      <c r="H7" s="99"/>
      <c r="I7" s="99"/>
      <c r="J7" s="102"/>
      <c r="K7" s="102"/>
      <c r="L7" s="102"/>
      <c r="M7" s="36" t="s">
        <v>37</v>
      </c>
      <c r="N7" s="98"/>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01"/>
      <c r="AH7" s="16" t="s">
        <v>45</v>
      </c>
      <c r="AI7" s="16" t="s">
        <v>46</v>
      </c>
      <c r="AJ7" s="15">
        <f>IFERROR(VLOOKUP(CONCATENATE(AG6,AH7,AI7),Parámetro!$A$13:$B$24,2,FALSE),"-")</f>
        <v>0</v>
      </c>
      <c r="AK7" s="15">
        <f>IFERROR(VLOOKUP(CONCATENATE(AG6,AH7,AI7),Parámetro!$A$27:$B$38,2,FALSE),"-")</f>
        <v>1</v>
      </c>
      <c r="AL7" s="100"/>
      <c r="AM7" s="100"/>
      <c r="AN7" s="100"/>
      <c r="AO7" s="100"/>
      <c r="AP7" s="98"/>
      <c r="AQ7" s="99"/>
      <c r="AR7" s="99"/>
      <c r="AS7" s="98"/>
    </row>
    <row r="8" spans="1:45" ht="123" customHeight="1" x14ac:dyDescent="0.25">
      <c r="A8" s="116"/>
      <c r="B8" s="99"/>
      <c r="C8" s="117"/>
      <c r="D8" s="117"/>
      <c r="E8" s="98"/>
      <c r="F8" s="117"/>
      <c r="G8" s="10" t="s">
        <v>208</v>
      </c>
      <c r="H8" s="99"/>
      <c r="I8" s="99"/>
      <c r="J8" s="102"/>
      <c r="K8" s="102"/>
      <c r="L8" s="102"/>
      <c r="M8" s="36" t="s">
        <v>37</v>
      </c>
      <c r="N8" s="98"/>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01"/>
      <c r="AH8" s="16" t="s">
        <v>45</v>
      </c>
      <c r="AI8" s="16" t="s">
        <v>46</v>
      </c>
      <c r="AJ8" s="15">
        <f>IFERROR(VLOOKUP(CONCATENATE(AG6,AH8,AI8),Parámetro!$A$13:$B$24,2,FALSE),"-")</f>
        <v>0</v>
      </c>
      <c r="AK8" s="15">
        <f>IFERROR(VLOOKUP(CONCATENATE(AG6,AH8,AI8),Parámetro!$A$27:$B$38,2,FALSE),"-")</f>
        <v>1</v>
      </c>
      <c r="AL8" s="100"/>
      <c r="AM8" s="100"/>
      <c r="AN8" s="100"/>
      <c r="AO8" s="100"/>
      <c r="AP8" s="98"/>
      <c r="AQ8" s="99"/>
      <c r="AR8" s="99"/>
      <c r="AS8" s="98"/>
    </row>
    <row r="9" spans="1:45" ht="94.5" customHeight="1" x14ac:dyDescent="0.25">
      <c r="A9" s="110"/>
      <c r="B9" s="99"/>
      <c r="C9" s="117"/>
      <c r="D9" s="117"/>
      <c r="E9" s="98"/>
      <c r="F9" s="117"/>
      <c r="G9" s="11" t="s">
        <v>221</v>
      </c>
      <c r="H9" s="99"/>
      <c r="I9" s="99"/>
      <c r="J9" s="102"/>
      <c r="K9" s="102"/>
      <c r="L9" s="102"/>
      <c r="M9" s="36" t="s">
        <v>72</v>
      </c>
      <c r="N9" s="98"/>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01"/>
      <c r="AH9" s="16" t="s">
        <v>46</v>
      </c>
      <c r="AI9" s="16" t="s">
        <v>46</v>
      </c>
      <c r="AJ9" s="15">
        <f>IFERROR(VLOOKUP(CONCATENATE(AG6,AH9,AI9),Parámetro!$A$13:$B$24,2,FALSE),"-")</f>
        <v>1</v>
      </c>
      <c r="AK9" s="15">
        <f>IFERROR(VLOOKUP(CONCATENATE(AG6,AH9,AI9),Parámetro!$A$27:$B$38,2,FALSE),"-")</f>
        <v>1</v>
      </c>
      <c r="AL9" s="100"/>
      <c r="AM9" s="100"/>
      <c r="AN9" s="100"/>
      <c r="AO9" s="100"/>
      <c r="AP9" s="98"/>
      <c r="AQ9" s="99"/>
      <c r="AR9" s="99"/>
      <c r="AS9" s="98"/>
    </row>
    <row r="10" spans="1:45" ht="67.5" customHeight="1" x14ac:dyDescent="0.25">
      <c r="A10" s="109" t="s">
        <v>19</v>
      </c>
      <c r="B10" s="99" t="s">
        <v>65</v>
      </c>
      <c r="C10" s="117" t="s">
        <v>66</v>
      </c>
      <c r="D10" s="117" t="s">
        <v>67</v>
      </c>
      <c r="E10" s="98" t="s">
        <v>23</v>
      </c>
      <c r="F10" s="117" t="s">
        <v>24</v>
      </c>
      <c r="G10" s="10" t="s">
        <v>68</v>
      </c>
      <c r="H10" s="99" t="s">
        <v>69</v>
      </c>
      <c r="I10" s="99" t="s">
        <v>227</v>
      </c>
      <c r="J10" s="102" t="s">
        <v>32</v>
      </c>
      <c r="K10" s="102" t="s">
        <v>28</v>
      </c>
      <c r="L10" s="102" t="str">
        <f>IFERROR(VLOOKUP(CONCATENATE(J10,K10),Parámetro!$A$56:$B$80,2,FALSE),"-")</f>
        <v>Extremo (16)</v>
      </c>
      <c r="M10" s="105" t="s">
        <v>72</v>
      </c>
      <c r="N10" s="98" t="s">
        <v>30</v>
      </c>
      <c r="O10" s="107" t="s">
        <v>73</v>
      </c>
      <c r="P10" s="107" t="s">
        <v>74</v>
      </c>
      <c r="Q10" s="109" t="s">
        <v>75</v>
      </c>
      <c r="R10" s="109" t="s">
        <v>76</v>
      </c>
      <c r="S10" s="109" t="s">
        <v>77</v>
      </c>
      <c r="T10" s="107" t="s">
        <v>78</v>
      </c>
      <c r="U10" s="103">
        <v>15</v>
      </c>
      <c r="V10" s="103">
        <v>15</v>
      </c>
      <c r="W10" s="103">
        <v>15</v>
      </c>
      <c r="X10" s="103">
        <v>15</v>
      </c>
      <c r="Y10" s="103">
        <v>15</v>
      </c>
      <c r="Z10" s="103">
        <v>15</v>
      </c>
      <c r="AA10" s="103">
        <v>10</v>
      </c>
      <c r="AB10" s="103">
        <f t="shared" si="0"/>
        <v>100</v>
      </c>
      <c r="AC10" s="121" t="str">
        <f t="shared" si="1"/>
        <v>Fuerte</v>
      </c>
      <c r="AD10" s="121" t="s">
        <v>43</v>
      </c>
      <c r="AE10" s="121" t="str">
        <f>IFERROR(VLOOKUP(CONCATENATE(AC10,AD10),Parámetro!$A$2:$B$10,2,FALSE),"-")</f>
        <v>Moderado</v>
      </c>
      <c r="AF10" s="121">
        <f t="shared" si="2"/>
        <v>50</v>
      </c>
      <c r="AG10" s="101" t="str">
        <f>IFERROR(_xlfn.IFS(AVERAGE($AF$3:$AF$5)=100,"Fuerte",AVERAGE($AF$3:$AF$5)&lt;50,"Débil",AVERAGE($AF$3:$AF$5)&gt;=50,"Moderado"),"-")</f>
        <v>Moderado</v>
      </c>
      <c r="AH10" s="111" t="s">
        <v>46</v>
      </c>
      <c r="AI10" s="111" t="s">
        <v>79</v>
      </c>
      <c r="AJ10" s="119">
        <f>IFERROR(VLOOKUP(CONCATENATE(AG10,AH10,AI10),Parámetro!$A$13:$B$24,2,FALSE),"-")</f>
        <v>1</v>
      </c>
      <c r="AK10" s="119">
        <f>IFERROR(VLOOKUP(CONCATENATE(AG10,AH10,AI10),Parámetro!$A$27:$B$38,2,FALSE),"-")</f>
        <v>0</v>
      </c>
      <c r="AL10" s="100" t="s">
        <v>106</v>
      </c>
      <c r="AM10" s="100" t="s">
        <v>28</v>
      </c>
      <c r="AN10" s="100" t="str">
        <f>IFERROR(VLOOKUP(CONCATENATE(AL10,AM10),Parámetro!$A$56:$B$80,2,FALSE),"-")</f>
        <v>Extremo (12)</v>
      </c>
      <c r="AO10" s="100" t="s">
        <v>34</v>
      </c>
      <c r="AP10" s="98" t="s">
        <v>264</v>
      </c>
      <c r="AQ10" s="99"/>
      <c r="AR10" s="99" t="s">
        <v>176</v>
      </c>
      <c r="AS10" s="98" t="s">
        <v>228</v>
      </c>
    </row>
    <row r="11" spans="1:45" ht="67.5" customHeight="1" x14ac:dyDescent="0.25">
      <c r="A11" s="110"/>
      <c r="B11" s="99"/>
      <c r="C11" s="117"/>
      <c r="D11" s="117"/>
      <c r="E11" s="98"/>
      <c r="F11" s="117"/>
      <c r="G11" s="10" t="s">
        <v>81</v>
      </c>
      <c r="H11" s="99"/>
      <c r="I11" s="99"/>
      <c r="J11" s="102"/>
      <c r="K11" s="102"/>
      <c r="L11" s="102"/>
      <c r="M11" s="106"/>
      <c r="N11" s="98"/>
      <c r="O11" s="108"/>
      <c r="P11" s="108"/>
      <c r="Q11" s="110"/>
      <c r="R11" s="110"/>
      <c r="S11" s="110"/>
      <c r="T11" s="108"/>
      <c r="U11" s="104"/>
      <c r="V11" s="104"/>
      <c r="W11" s="104"/>
      <c r="X11" s="104"/>
      <c r="Y11" s="104"/>
      <c r="Z11" s="104"/>
      <c r="AA11" s="104"/>
      <c r="AB11" s="104"/>
      <c r="AC11" s="122"/>
      <c r="AD11" s="122"/>
      <c r="AE11" s="122"/>
      <c r="AF11" s="122"/>
      <c r="AG11" s="101"/>
      <c r="AH11" s="112"/>
      <c r="AI11" s="112"/>
      <c r="AJ11" s="120"/>
      <c r="AK11" s="120"/>
      <c r="AL11" s="100"/>
      <c r="AM11" s="100"/>
      <c r="AN11" s="100"/>
      <c r="AO11" s="100"/>
      <c r="AP11" s="98"/>
      <c r="AQ11" s="99"/>
      <c r="AR11" s="99"/>
      <c r="AS11" s="98"/>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25"/>
      <c r="B3" s="123" t="s">
        <v>179</v>
      </c>
      <c r="C3" s="123" t="s">
        <v>180</v>
      </c>
      <c r="D3" s="123" t="s">
        <v>181</v>
      </c>
      <c r="E3" s="123" t="s">
        <v>23</v>
      </c>
      <c r="F3" s="123" t="s">
        <v>24</v>
      </c>
      <c r="G3" s="123" t="s">
        <v>182</v>
      </c>
      <c r="H3" s="123" t="s">
        <v>183</v>
      </c>
      <c r="I3" s="131" t="s">
        <v>184</v>
      </c>
      <c r="J3" s="123" t="s">
        <v>27</v>
      </c>
      <c r="K3" s="123" t="s">
        <v>28</v>
      </c>
      <c r="L3" s="123" t="str">
        <f>IFERROR(VLOOKUP(CONCATENATE(J3,K3),Parámetro!$A$56:$B$80,2,FALSE),"-")</f>
        <v>Extremo (20)</v>
      </c>
      <c r="M3" s="20" t="s">
        <v>72</v>
      </c>
      <c r="N3" s="123"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33"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23" t="s">
        <v>32</v>
      </c>
      <c r="AM3" s="123" t="s">
        <v>28</v>
      </c>
      <c r="AN3" s="123" t="str">
        <f>IFERROR(VLOOKUP(CONCATENATE(AL3,AM3),Parámetro!$A$56:$B$80,2,FALSE),"-")</f>
        <v>Extremo (16)</v>
      </c>
      <c r="AO3" s="123" t="s">
        <v>34</v>
      </c>
      <c r="AP3" s="123" t="s">
        <v>206</v>
      </c>
      <c r="AQ3" s="123" t="s">
        <v>201</v>
      </c>
      <c r="AR3" s="123" t="s">
        <v>202</v>
      </c>
      <c r="AS3" s="123" t="s">
        <v>203</v>
      </c>
      <c r="AT3" s="123" t="s">
        <v>267</v>
      </c>
      <c r="AU3" s="128" t="s">
        <v>204</v>
      </c>
    </row>
    <row r="4" spans="1:47" ht="76.5" x14ac:dyDescent="0.25">
      <c r="A4" s="126"/>
      <c r="B4" s="118"/>
      <c r="C4" s="118"/>
      <c r="D4" s="118"/>
      <c r="E4" s="118"/>
      <c r="F4" s="118"/>
      <c r="G4" s="118"/>
      <c r="H4" s="118"/>
      <c r="I4" s="116"/>
      <c r="J4" s="118"/>
      <c r="K4" s="118"/>
      <c r="L4" s="118"/>
      <c r="M4" s="23" t="s">
        <v>37</v>
      </c>
      <c r="N4" s="118"/>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34"/>
      <c r="AH4" s="24" t="s">
        <v>45</v>
      </c>
      <c r="AI4" s="24" t="s">
        <v>46</v>
      </c>
      <c r="AJ4" s="26" t="str">
        <f>IFERROR(VLOOKUP(CONCATENATE(AG1,AH4,AI4),Parámetro!$A$13:$B$24,2,FALSE),"-")</f>
        <v>-</v>
      </c>
      <c r="AK4" s="26" t="str">
        <f>IFERROR(VLOOKUP(CONCATENATE(AG1,AH4,AI4),Parámetro!$A$27:$B$38,2,FALSE),"-")</f>
        <v>-</v>
      </c>
      <c r="AL4" s="118"/>
      <c r="AM4" s="118"/>
      <c r="AN4" s="118"/>
      <c r="AO4" s="118"/>
      <c r="AP4" s="118"/>
      <c r="AQ4" s="118"/>
      <c r="AR4" s="118"/>
      <c r="AS4" s="118"/>
      <c r="AT4" s="118"/>
      <c r="AU4" s="129"/>
    </row>
    <row r="5" spans="1:47" ht="51" x14ac:dyDescent="0.25">
      <c r="A5" s="126"/>
      <c r="B5" s="118"/>
      <c r="C5" s="118"/>
      <c r="D5" s="118"/>
      <c r="E5" s="118"/>
      <c r="F5" s="118"/>
      <c r="G5" s="108"/>
      <c r="H5" s="118"/>
      <c r="I5" s="116"/>
      <c r="J5" s="118"/>
      <c r="K5" s="118"/>
      <c r="L5" s="118"/>
      <c r="M5" s="23" t="s">
        <v>72</v>
      </c>
      <c r="N5" s="118"/>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34"/>
      <c r="AH5" s="24" t="s">
        <v>46</v>
      </c>
      <c r="AI5" s="24" t="s">
        <v>45</v>
      </c>
      <c r="AJ5" s="26" t="str">
        <f>IFERROR(VLOOKUP(CONCATENATE(AG2,AH5,AI5),Parámetro!$A$13:$B$24,2,FALSE),"-")</f>
        <v>-</v>
      </c>
      <c r="AK5" s="26" t="str">
        <f>IFERROR(VLOOKUP(CONCATENATE(AG2,AH5,AI5),Parámetro!$A$27:$B$38,2,FALSE),"-")</f>
        <v>-</v>
      </c>
      <c r="AL5" s="118"/>
      <c r="AM5" s="118"/>
      <c r="AN5" s="118"/>
      <c r="AO5" s="118"/>
      <c r="AP5" s="118"/>
      <c r="AQ5" s="118"/>
      <c r="AR5" s="118"/>
      <c r="AS5" s="118"/>
      <c r="AT5" s="118"/>
      <c r="AU5" s="129"/>
    </row>
    <row r="6" spans="1:47" ht="127.5" x14ac:dyDescent="0.25">
      <c r="A6" s="126"/>
      <c r="B6" s="118"/>
      <c r="C6" s="118"/>
      <c r="D6" s="118"/>
      <c r="E6" s="118"/>
      <c r="F6" s="118"/>
      <c r="G6" s="27" t="s">
        <v>268</v>
      </c>
      <c r="H6" s="118"/>
      <c r="I6" s="116"/>
      <c r="J6" s="118"/>
      <c r="K6" s="118"/>
      <c r="L6" s="118"/>
      <c r="M6" s="27" t="s">
        <v>37</v>
      </c>
      <c r="N6" s="118"/>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34"/>
      <c r="AH6" s="32" t="s">
        <v>46</v>
      </c>
      <c r="AI6" s="32" t="s">
        <v>46</v>
      </c>
      <c r="AJ6" s="31">
        <f>IFERROR(VLOOKUP(CONCATENATE(AG3,AH6,AI6),Parámetro!$A$13:$B$24,2,FALSE),"-")</f>
        <v>0</v>
      </c>
      <c r="AK6" s="31">
        <f>IFERROR(VLOOKUP(CONCATENATE(AG3,AH6,AI6),Parámetro!$A$27:$B$38,2,FALSE),"-")</f>
        <v>0</v>
      </c>
      <c r="AL6" s="118"/>
      <c r="AM6" s="118"/>
      <c r="AN6" s="118"/>
      <c r="AO6" s="118"/>
      <c r="AP6" s="118"/>
      <c r="AQ6" s="118"/>
      <c r="AR6" s="118"/>
      <c r="AS6" s="118"/>
      <c r="AT6" s="118"/>
      <c r="AU6" s="129"/>
    </row>
    <row r="7" spans="1:47" s="35" customFormat="1" ht="6.75" customHeight="1" thickBot="1" x14ac:dyDescent="0.3">
      <c r="A7" s="127"/>
      <c r="B7" s="124"/>
      <c r="C7" s="124"/>
      <c r="D7" s="124"/>
      <c r="E7" s="124"/>
      <c r="F7" s="124"/>
      <c r="G7" s="33"/>
      <c r="H7" s="124"/>
      <c r="I7" s="132"/>
      <c r="J7" s="124"/>
      <c r="K7" s="124"/>
      <c r="L7" s="118"/>
      <c r="M7" s="33"/>
      <c r="N7" s="124"/>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35"/>
      <c r="AH7" s="33"/>
      <c r="AI7" s="33"/>
      <c r="AJ7" s="34" t="str">
        <f>IFERROR(VLOOKUP(CONCATENATE(AG6,AH7,AI7),Parámetro!$A$13:$B$24,2,FALSE),"-")</f>
        <v>-</v>
      </c>
      <c r="AK7" s="34" t="str">
        <f>IFERROR(VLOOKUP(CONCATENATE(AG6,AH7,AI7),Parámetro!$A$27:$B$38,2,FALSE),"-")</f>
        <v>-</v>
      </c>
      <c r="AL7" s="124"/>
      <c r="AM7" s="124"/>
      <c r="AN7" s="118"/>
      <c r="AO7" s="124"/>
      <c r="AP7" s="124"/>
      <c r="AQ7" s="124"/>
      <c r="AR7" s="124"/>
      <c r="AS7" s="124"/>
      <c r="AT7" s="124"/>
      <c r="AU7" s="130"/>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 Ontibon Moreno</cp:lastModifiedBy>
  <dcterms:created xsi:type="dcterms:W3CDTF">2019-12-26T17:22:08Z</dcterms:created>
  <dcterms:modified xsi:type="dcterms:W3CDTF">2023-12-02T00:30:45Z</dcterms:modified>
</cp:coreProperties>
</file>